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HITA\Documents\MSc\RWTH\2nd sem\Analytics Project\our work\Gurobi Model-005\Gurobi Model\Database\"/>
    </mc:Choice>
  </mc:AlternateContent>
  <xr:revisionPtr revIDLastSave="0" documentId="13_ncr:1_{92FFBF16-65FC-4C25-B276-6A71509036BA}" xr6:coauthVersionLast="45" xr6:coauthVersionMax="45" xr10:uidLastSave="{00000000-0000-0000-0000-000000000000}"/>
  <bookViews>
    <workbookView xWindow="-110" yWindow="-110" windowWidth="19420" windowHeight="10560" activeTab="1" xr2:uid="{00000000-000D-0000-FFFF-FFFF00000000}"/>
  </bookViews>
  <sheets>
    <sheet name="Cover_Log" sheetId="5" state="hidden" r:id="rId1"/>
    <sheet name="Schedule" sheetId="3" r:id="rId2"/>
    <sheet name="Internal Time and Km" sheetId="8" r:id="rId3"/>
    <sheet name="Routing Matrix Transit &amp; Direct" sheetId="7" r:id="rId4"/>
    <sheet name="Tabelle1" sheetId="6" state="hidden" r:id="rId5"/>
    <sheet name="Abbreviations" sheetId="4" state="hidden" r:id="rId6"/>
  </sheets>
  <definedNames>
    <definedName name="_xlnm._FilterDatabase" localSheetId="2" hidden="1">'Internal Time and Km'!$N$3:$S$272</definedName>
    <definedName name="_xlnm._FilterDatabase" localSheetId="1" hidden="1">Schedule!$A$1:$AD$200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72" i="8" l="1"/>
  <c r="R271" i="8"/>
  <c r="R270" i="8"/>
  <c r="R268" i="8"/>
  <c r="R267" i="8"/>
  <c r="R266" i="8"/>
  <c r="R265" i="8"/>
  <c r="R261" i="8"/>
  <c r="R260" i="8"/>
  <c r="R259" i="8"/>
  <c r="R258" i="8"/>
  <c r="R257" i="8"/>
  <c r="R256" i="8"/>
  <c r="R254" i="8"/>
  <c r="R253" i="8"/>
  <c r="R252" i="8"/>
  <c r="R251" i="8"/>
  <c r="R250" i="8"/>
  <c r="R249" i="8"/>
  <c r="R248" i="8"/>
  <c r="R247" i="8"/>
  <c r="R246" i="8"/>
  <c r="R245" i="8"/>
  <c r="R244" i="8"/>
  <c r="R243" i="8"/>
  <c r="R242" i="8"/>
  <c r="R241" i="8"/>
  <c r="R240" i="8"/>
  <c r="R239" i="8"/>
  <c r="R238" i="8"/>
  <c r="R237" i="8"/>
  <c r="R236" i="8"/>
  <c r="R235" i="8"/>
  <c r="R234" i="8"/>
  <c r="R233" i="8"/>
  <c r="R232" i="8"/>
  <c r="R231" i="8"/>
  <c r="R230" i="8"/>
  <c r="R229" i="8"/>
  <c r="R228" i="8"/>
  <c r="R227" i="8"/>
  <c r="R226" i="8"/>
  <c r="R225" i="8"/>
  <c r="R224" i="8"/>
  <c r="R223" i="8"/>
  <c r="R222" i="8"/>
  <c r="R221" i="8"/>
  <c r="R220" i="8"/>
  <c r="R219" i="8"/>
  <c r="R218" i="8"/>
  <c r="R217" i="8"/>
  <c r="R216" i="8"/>
  <c r="R215" i="8"/>
  <c r="R214" i="8"/>
  <c r="R212" i="8"/>
  <c r="R211" i="8"/>
  <c r="R210" i="8"/>
  <c r="R209" i="8"/>
  <c r="R208" i="8"/>
  <c r="R206" i="8"/>
  <c r="R205" i="8"/>
  <c r="R204" i="8"/>
  <c r="R203" i="8"/>
  <c r="R202" i="8"/>
  <c r="R201" i="8"/>
  <c r="R182" i="8"/>
  <c r="R181" i="8"/>
  <c r="R180" i="8"/>
  <c r="R179" i="8"/>
  <c r="R178" i="8"/>
  <c r="R177" i="8"/>
  <c r="R176" i="8"/>
  <c r="R175" i="8"/>
  <c r="R174" i="8"/>
  <c r="R173" i="8"/>
  <c r="R172" i="8"/>
  <c r="R171" i="8"/>
  <c r="R170" i="8"/>
  <c r="R169" i="8"/>
  <c r="R168" i="8"/>
  <c r="R167" i="8"/>
  <c r="R166" i="8"/>
  <c r="R165" i="8"/>
  <c r="R164" i="8"/>
  <c r="R163" i="8"/>
  <c r="R161" i="8"/>
  <c r="R160" i="8"/>
  <c r="R159" i="8"/>
  <c r="R156" i="8"/>
  <c r="R155" i="8"/>
  <c r="R154" i="8"/>
  <c r="R153" i="8"/>
  <c r="R152" i="8"/>
  <c r="R150" i="8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3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120" i="8"/>
  <c r="R119" i="8"/>
  <c r="R118" i="8"/>
  <c r="R117" i="8"/>
  <c r="R116" i="8"/>
  <c r="R115" i="8"/>
  <c r="R114" i="8"/>
  <c r="R113" i="8"/>
  <c r="R112" i="8"/>
  <c r="R111" i="8"/>
  <c r="R110" i="8"/>
  <c r="R109" i="8"/>
  <c r="R108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198" i="8"/>
  <c r="R197" i="8"/>
  <c r="R196" i="8"/>
  <c r="R195" i="8"/>
  <c r="R194" i="8"/>
  <c r="R193" i="8"/>
  <c r="R192" i="8"/>
  <c r="R191" i="8"/>
  <c r="R190" i="8"/>
  <c r="R189" i="8"/>
  <c r="R188" i="8"/>
  <c r="R187" i="8"/>
  <c r="R186" i="8"/>
  <c r="R185" i="8"/>
  <c r="R184" i="8"/>
  <c r="R183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R75" i="8"/>
  <c r="R74" i="8"/>
  <c r="R73" i="8"/>
  <c r="R71" i="8"/>
  <c r="R70" i="8"/>
  <c r="R69" i="8"/>
  <c r="R66" i="8"/>
  <c r="R65" i="8"/>
  <c r="R64" i="8"/>
  <c r="R63" i="8"/>
  <c r="R62" i="8"/>
  <c r="R60" i="8"/>
  <c r="R57" i="8"/>
  <c r="R56" i="8"/>
  <c r="R55" i="8"/>
  <c r="R54" i="8"/>
  <c r="R53" i="8"/>
  <c r="R51" i="8"/>
  <c r="R50" i="8"/>
  <c r="R49" i="8"/>
  <c r="R48" i="8"/>
  <c r="R47" i="8"/>
  <c r="R46" i="8"/>
  <c r="R45" i="8"/>
  <c r="R44" i="8"/>
  <c r="R43" i="8"/>
  <c r="R41" i="8"/>
  <c r="R40" i="8"/>
  <c r="R39" i="8"/>
  <c r="R38" i="8"/>
  <c r="R36" i="8"/>
  <c r="R37" i="8"/>
  <c r="R34" i="8"/>
  <c r="R33" i="8"/>
  <c r="R32" i="8"/>
  <c r="R31" i="8"/>
  <c r="R28" i="8"/>
  <c r="R27" i="8"/>
  <c r="R26" i="8"/>
  <c r="R25" i="8"/>
  <c r="R24" i="8"/>
  <c r="R23" i="8"/>
  <c r="R15" i="8"/>
  <c r="R16" i="8"/>
  <c r="R11" i="8"/>
  <c r="R10" i="8"/>
  <c r="R9" i="8"/>
  <c r="R14" i="8"/>
  <c r="R13" i="8"/>
  <c r="R12" i="8"/>
  <c r="R18" i="8"/>
  <c r="R17" i="8"/>
  <c r="R19" i="8"/>
  <c r="R8" i="8"/>
  <c r="R7" i="8"/>
  <c r="R6" i="8"/>
  <c r="R5" i="8"/>
  <c r="R4" i="8"/>
  <c r="V198" i="3" l="1"/>
  <c r="V197" i="3"/>
  <c r="V195" i="3" l="1"/>
  <c r="V194" i="3"/>
  <c r="V193" i="3"/>
  <c r="V192" i="3"/>
  <c r="V191" i="3"/>
  <c r="V189" i="3"/>
  <c r="V188" i="3"/>
  <c r="Y186" i="3"/>
  <c r="Y91" i="3"/>
  <c r="V186" i="3"/>
  <c r="V185" i="3"/>
  <c r="V184" i="3"/>
  <c r="V183" i="3"/>
  <c r="V182" i="3"/>
  <c r="V181" i="3"/>
  <c r="V180" i="3"/>
  <c r="V179" i="3"/>
  <c r="V178" i="3"/>
  <c r="V177" i="3"/>
  <c r="V176" i="3"/>
  <c r="V175" i="3"/>
  <c r="V174" i="3"/>
  <c r="V173" i="3"/>
  <c r="V172" i="3"/>
  <c r="V171" i="3"/>
  <c r="V170" i="3"/>
  <c r="V169" i="3"/>
  <c r="V168" i="3"/>
  <c r="V167" i="3"/>
  <c r="V166" i="3"/>
  <c r="V164" i="3"/>
  <c r="V165" i="3"/>
  <c r="V163" i="3"/>
  <c r="V159" i="3"/>
  <c r="V160" i="3"/>
  <c r="V161" i="3"/>
  <c r="V162" i="3"/>
  <c r="V158" i="3"/>
  <c r="K152" i="3"/>
  <c r="K153" i="3"/>
  <c r="K154" i="3"/>
  <c r="K155" i="3"/>
  <c r="K151" i="3"/>
  <c r="V148" i="3"/>
  <c r="V147" i="3"/>
  <c r="V146" i="3"/>
  <c r="V145" i="3"/>
  <c r="V144" i="3"/>
  <c r="V143" i="3"/>
  <c r="V141" i="3"/>
  <c r="AB140" i="3" l="1"/>
  <c r="AB139" i="3"/>
  <c r="AB138" i="3"/>
  <c r="AB90" i="3"/>
  <c r="V140" i="3"/>
  <c r="V139" i="3"/>
  <c r="V138" i="3"/>
  <c r="AB83" i="3" l="1"/>
  <c r="V83" i="3"/>
  <c r="AB82" i="3"/>
  <c r="V82" i="3"/>
  <c r="AB62" i="3" l="1"/>
  <c r="AB128" i="3" l="1"/>
  <c r="V127" i="3"/>
  <c r="AB127" i="3"/>
  <c r="AB126" i="3"/>
  <c r="V126" i="3"/>
  <c r="V125" i="3"/>
  <c r="AB125" i="3"/>
  <c r="AB124" i="3" l="1"/>
  <c r="V123" i="3"/>
  <c r="AB123" i="3"/>
  <c r="V122" i="3"/>
  <c r="AB122" i="3"/>
  <c r="V121" i="3"/>
  <c r="AB121" i="3"/>
  <c r="V120" i="3"/>
  <c r="V119" i="3"/>
  <c r="V118" i="3"/>
  <c r="V117" i="3"/>
  <c r="V116" i="3"/>
  <c r="V115" i="3"/>
  <c r="AB116" i="3"/>
  <c r="AB117" i="3"/>
  <c r="AB118" i="3"/>
  <c r="AB119" i="3"/>
  <c r="AB120" i="3"/>
  <c r="AB114" i="3"/>
  <c r="AB113" i="3"/>
  <c r="AB112" i="3"/>
  <c r="AB111" i="3"/>
  <c r="AB110" i="3"/>
  <c r="AB109" i="3"/>
  <c r="AB108" i="3"/>
  <c r="AB107" i="3"/>
  <c r="AB106" i="3"/>
  <c r="V105" i="3"/>
  <c r="AB105" i="3"/>
  <c r="AB104" i="3"/>
  <c r="AB103" i="3"/>
  <c r="V99" i="3" l="1"/>
  <c r="AB97" i="3" l="1"/>
  <c r="AB96" i="3"/>
  <c r="AB95" i="3"/>
  <c r="V95" i="3"/>
  <c r="AB94" i="3"/>
  <c r="V94" i="3"/>
  <c r="AB93" i="3"/>
  <c r="V93" i="3"/>
  <c r="V92" i="3"/>
  <c r="V91" i="3"/>
  <c r="AB89" i="3" l="1"/>
  <c r="V90" i="3"/>
  <c r="V89" i="3"/>
  <c r="V86" i="3" l="1"/>
  <c r="V87" i="3"/>
  <c r="V88" i="3"/>
  <c r="AB86" i="3"/>
  <c r="AB87" i="3"/>
  <c r="AB88" i="3"/>
  <c r="V78" i="3" l="1"/>
  <c r="V79" i="3"/>
  <c r="V80" i="3"/>
  <c r="V81" i="3"/>
  <c r="V84" i="3"/>
  <c r="V85" i="3"/>
  <c r="AB78" i="3"/>
  <c r="AB79" i="3"/>
  <c r="AB80" i="3"/>
  <c r="AB81" i="3"/>
  <c r="AB84" i="3"/>
  <c r="AB85" i="3"/>
  <c r="AB77" i="3" l="1"/>
  <c r="V77" i="3"/>
  <c r="AB76" i="3" l="1"/>
  <c r="V76" i="3"/>
  <c r="AB75" i="3"/>
  <c r="V75" i="3"/>
  <c r="AB74" i="3"/>
  <c r="V74" i="3"/>
  <c r="AB64" i="3" l="1"/>
  <c r="AB63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AB2" i="3"/>
</calcChain>
</file>

<file path=xl/sharedStrings.xml><?xml version="1.0" encoding="utf-8"?>
<sst xmlns="http://schemas.openxmlformats.org/spreadsheetml/2006/main" count="5334" uniqueCount="960">
  <si>
    <t>AT</t>
  </si>
  <si>
    <t>DE</t>
  </si>
  <si>
    <t>NL</t>
  </si>
  <si>
    <t>PL</t>
  </si>
  <si>
    <t>BE</t>
  </si>
  <si>
    <t>LU</t>
  </si>
  <si>
    <t>CZ</t>
  </si>
  <si>
    <t>SK</t>
  </si>
  <si>
    <t>BG</t>
  </si>
  <si>
    <t>DK</t>
  </si>
  <si>
    <t>EE</t>
  </si>
  <si>
    <t>ES</t>
  </si>
  <si>
    <t>FI</t>
  </si>
  <si>
    <t>FR</t>
  </si>
  <si>
    <t>GB</t>
  </si>
  <si>
    <t>GR</t>
  </si>
  <si>
    <t>HR</t>
  </si>
  <si>
    <t>HU</t>
  </si>
  <si>
    <t>IE</t>
  </si>
  <si>
    <t>LT</t>
  </si>
  <si>
    <t>LV</t>
  </si>
  <si>
    <t>NO</t>
  </si>
  <si>
    <t>PT</t>
  </si>
  <si>
    <t>RO</t>
  </si>
  <si>
    <t>SE</t>
  </si>
  <si>
    <t>SI</t>
  </si>
  <si>
    <t>Version history</t>
  </si>
  <si>
    <t>Version / Date</t>
  </si>
  <si>
    <t>Changes</t>
  </si>
  <si>
    <t>Author</t>
  </si>
  <si>
    <t xml:space="preserve">Ori. </t>
  </si>
  <si>
    <t>Dest.</t>
  </si>
  <si>
    <t>Connect movement</t>
  </si>
  <si>
    <t>Start Date</t>
  </si>
  <si>
    <t>End Date</t>
  </si>
  <si>
    <t>Status</t>
  </si>
  <si>
    <t>Co-load on</t>
  </si>
  <si>
    <t>Original mov. Id</t>
  </si>
  <si>
    <t>Org. GTW</t>
  </si>
  <si>
    <t>Dst. GTW</t>
  </si>
  <si>
    <t>SPT</t>
  </si>
  <si>
    <t>SPO</t>
  </si>
  <si>
    <t>STD</t>
  </si>
  <si>
    <t>Offset</t>
  </si>
  <si>
    <t>STA</t>
  </si>
  <si>
    <t>Mo</t>
  </si>
  <si>
    <t>Tu</t>
  </si>
  <si>
    <t>We</t>
  </si>
  <si>
    <t>Th</t>
  </si>
  <si>
    <t>Fr</t>
  </si>
  <si>
    <t>Sa</t>
  </si>
  <si>
    <t>Su</t>
  </si>
  <si>
    <t>Truck type</t>
  </si>
  <si>
    <t>Load M.</t>
  </si>
  <si>
    <t>Remarks</t>
  </si>
  <si>
    <t>Travel Time</t>
  </si>
  <si>
    <t>Contract By</t>
  </si>
  <si>
    <t>Costs</t>
  </si>
  <si>
    <t>Cost beared by</t>
  </si>
  <si>
    <t>Operator</t>
  </si>
  <si>
    <t>Costs per km</t>
  </si>
  <si>
    <t>Combined with Mov.</t>
  </si>
  <si>
    <t>Y</t>
  </si>
  <si>
    <t>PCCZ01SK01A</t>
  </si>
  <si>
    <t>Scheduled</t>
  </si>
  <si>
    <t>Brno</t>
  </si>
  <si>
    <t>X</t>
  </si>
  <si>
    <t>n/a</t>
  </si>
  <si>
    <t>PCCZ03SK02A</t>
  </si>
  <si>
    <t>Ostrava</t>
  </si>
  <si>
    <t>Strečno</t>
  </si>
  <si>
    <t>3 h</t>
  </si>
  <si>
    <t>PPL CZ</t>
  </si>
  <si>
    <t>PCCZ03PL07A</t>
  </si>
  <si>
    <t>Zabrze</t>
  </si>
  <si>
    <t>Trailer</t>
  </si>
  <si>
    <t>1h 30min</t>
  </si>
  <si>
    <t>ADN Trans / PPL</t>
  </si>
  <si>
    <t>Krupka</t>
  </si>
  <si>
    <t>Radefeld</t>
  </si>
  <si>
    <t>2 swap bodies</t>
  </si>
  <si>
    <t>PCCZ04DE90A</t>
  </si>
  <si>
    <t>Plzen</t>
  </si>
  <si>
    <t>Feucht</t>
  </si>
  <si>
    <t>DPAG/PPL 2009</t>
  </si>
  <si>
    <t>CM Transport / PPL</t>
  </si>
  <si>
    <t>PCDE67SB00A</t>
  </si>
  <si>
    <t>Europack</t>
  </si>
  <si>
    <t>DDSB76B</t>
  </si>
  <si>
    <t>Speyer</t>
  </si>
  <si>
    <t>Stand by that can go to Lisbon madrid or Vitoria</t>
  </si>
  <si>
    <t>NETWORK EUROPE</t>
  </si>
  <si>
    <t>Deutsche Post 18A2 - Europack</t>
  </si>
  <si>
    <t>INTER-COX</t>
  </si>
  <si>
    <t>PCDE67ES01A</t>
  </si>
  <si>
    <t>DD7604A</t>
  </si>
  <si>
    <t>Barcelona</t>
  </si>
  <si>
    <t>16h</t>
  </si>
  <si>
    <t>TRANSAT</t>
  </si>
  <si>
    <t>49h</t>
  </si>
  <si>
    <t>PCDE67ES02A</t>
  </si>
  <si>
    <t>DD7651B</t>
  </si>
  <si>
    <t>Madrid</t>
  </si>
  <si>
    <t>72h 30mn</t>
  </si>
  <si>
    <t>DHL-MAD</t>
  </si>
  <si>
    <t>49h 30mn</t>
  </si>
  <si>
    <t>PCDE67ES02B</t>
  </si>
  <si>
    <t>DD7687B</t>
  </si>
  <si>
    <t>Then proceeds further to Vitoria (but no Connect usually on it)</t>
  </si>
  <si>
    <t>24h</t>
  </si>
  <si>
    <t>PCDE67ES03A</t>
  </si>
  <si>
    <t>DD7687C</t>
  </si>
  <si>
    <t>Vitoria</t>
  </si>
  <si>
    <t>55h 30mn</t>
  </si>
  <si>
    <t>PCDE67PT02A</t>
  </si>
  <si>
    <t>DD7644A</t>
  </si>
  <si>
    <t>Lisbon</t>
  </si>
  <si>
    <t>41h</t>
  </si>
  <si>
    <t>PINHALL</t>
  </si>
  <si>
    <t>88h 45mn</t>
  </si>
  <si>
    <t>PCDE67ES01Z</t>
  </si>
  <si>
    <t>DD7604Z</t>
  </si>
  <si>
    <t>PCDE67ES02Z</t>
  </si>
  <si>
    <t>DD7651Z</t>
  </si>
  <si>
    <t>PCDE67ES02Y</t>
  </si>
  <si>
    <t>DD7687Z</t>
  </si>
  <si>
    <t>PCDE67PT02Z</t>
  </si>
  <si>
    <t>DD7644Z</t>
  </si>
  <si>
    <t xml:space="preserve">Europlus </t>
  </si>
  <si>
    <t>COMBS LA VILLE</t>
  </si>
  <si>
    <t xml:space="preserve">DHL Freight </t>
  </si>
  <si>
    <t>DHL Parcel ES</t>
  </si>
  <si>
    <t>PCES01DE67A</t>
  </si>
  <si>
    <t>DDI</t>
  </si>
  <si>
    <t>DD0476A</t>
  </si>
  <si>
    <t>Only Connect and returns of Weltpaket and other product (B2C global solutions)</t>
  </si>
  <si>
    <t>16h 30m</t>
  </si>
  <si>
    <t>NCG</t>
  </si>
  <si>
    <t>Transato</t>
  </si>
  <si>
    <t>PCES01DE67B</t>
  </si>
  <si>
    <t>Trancomm</t>
  </si>
  <si>
    <t>N</t>
  </si>
  <si>
    <t>14h</t>
  </si>
  <si>
    <t>PCFR01DE77A</t>
  </si>
  <si>
    <t>Combs-la-Ville</t>
  </si>
  <si>
    <t>Lahr</t>
  </si>
  <si>
    <t>160EUR billed to FR, the transport does this stop-over on its way from La Poste, Moissy. It only has Connect returns from FR to DE</t>
  </si>
  <si>
    <t xml:space="preserve"> </t>
  </si>
  <si>
    <t>IPZ</t>
  </si>
  <si>
    <t>DE/FR</t>
  </si>
  <si>
    <t>Spedition Döpke</t>
  </si>
  <si>
    <t>PCGB02DE50A</t>
  </si>
  <si>
    <t>Slough</t>
  </si>
  <si>
    <t>Köln</t>
  </si>
  <si>
    <t>SEMI TRAILER</t>
  </si>
  <si>
    <t>mix load (PC, PI) - undeliverable separate - pallettized</t>
  </si>
  <si>
    <t>11 HRS</t>
  </si>
  <si>
    <t>DEUTSCHE POST</t>
  </si>
  <si>
    <t>DHL PARCEL UK</t>
  </si>
  <si>
    <t>ONTOUR</t>
  </si>
  <si>
    <t>PCGB02DE50B</t>
  </si>
  <si>
    <t>PCGB02DE50C</t>
  </si>
  <si>
    <t>PCGB01DE50A</t>
  </si>
  <si>
    <t>Ryton</t>
  </si>
  <si>
    <t>EUROPA</t>
  </si>
  <si>
    <t>EINDHOVEN</t>
  </si>
  <si>
    <t>Dorsten</t>
  </si>
  <si>
    <t>Benelux</t>
  </si>
  <si>
    <t>Hagen</t>
  </si>
  <si>
    <t>3h</t>
  </si>
  <si>
    <t>EURONET KÖLN</t>
  </si>
  <si>
    <t xml:space="preserve">Alblas Internationaal </t>
  </si>
  <si>
    <t>Euronet Domestic</t>
  </si>
  <si>
    <t>1 swap body</t>
  </si>
  <si>
    <t>PZE Material (Delivery in Gateway area, no further transport)</t>
  </si>
  <si>
    <t>Multistop</t>
  </si>
  <si>
    <t>Neuwied</t>
  </si>
  <si>
    <t>Krefeld</t>
  </si>
  <si>
    <t>PCNL01ES01A</t>
  </si>
  <si>
    <t>DD2304A</t>
  </si>
  <si>
    <t>19h</t>
  </si>
  <si>
    <t>TRANSINTER</t>
  </si>
  <si>
    <t>65h</t>
  </si>
  <si>
    <t>Coimbra</t>
  </si>
  <si>
    <t>PCNL01ES02A</t>
  </si>
  <si>
    <t>DD2351A</t>
  </si>
  <si>
    <t>25h 30mn</t>
  </si>
  <si>
    <t>47h 30mn</t>
  </si>
  <si>
    <t>71h 30mn</t>
  </si>
  <si>
    <t>PCNL01ES03A</t>
  </si>
  <si>
    <t>DD2387A</t>
  </si>
  <si>
    <t>63h</t>
  </si>
  <si>
    <t>RAYDEN</t>
  </si>
  <si>
    <t>PCNL01ES03B</t>
  </si>
  <si>
    <t>DD2387B</t>
  </si>
  <si>
    <t>18h 59mn</t>
  </si>
  <si>
    <t>PCNL01FR01A</t>
  </si>
  <si>
    <t>8h</t>
  </si>
  <si>
    <t>JOST-CIE</t>
  </si>
  <si>
    <t>PCNL01GB01A</t>
  </si>
  <si>
    <t>Ryton Gateway</t>
  </si>
  <si>
    <t>17h</t>
  </si>
  <si>
    <t>Heinloth</t>
  </si>
  <si>
    <t>SORTED ON SUNDAY'S</t>
  </si>
  <si>
    <t>36h</t>
  </si>
  <si>
    <t>PCNL01GB01B</t>
  </si>
  <si>
    <t>PEP_EIN_RYT_01</t>
  </si>
  <si>
    <t>Edart</t>
  </si>
  <si>
    <t>PCNL01GB01C</t>
  </si>
  <si>
    <t>PEP_EIN_RYT_02</t>
  </si>
  <si>
    <t>PCNL01GB01D</t>
  </si>
  <si>
    <t>PEP_EIN_RYT_03</t>
  </si>
  <si>
    <t>PCNL01PL02A</t>
  </si>
  <si>
    <t>DD2369A</t>
  </si>
  <si>
    <t>Koninko</t>
  </si>
  <si>
    <t>SERVISC</t>
  </si>
  <si>
    <t>62h</t>
  </si>
  <si>
    <t>PCNL01PL03A</t>
  </si>
  <si>
    <t>DD2368C</t>
  </si>
  <si>
    <t>Poznań</t>
  </si>
  <si>
    <t>Only Coy parcels Europlus / Parcel Connect</t>
  </si>
  <si>
    <t>13h 30mn</t>
  </si>
  <si>
    <t>Pallets Europlus Non Con Europlus adn Parcel Connect</t>
  </si>
  <si>
    <t>61h 30mn</t>
  </si>
  <si>
    <t>PCNL01SE01A</t>
  </si>
  <si>
    <t>PEP_EIN_MMA_01</t>
  </si>
  <si>
    <t>ARLÖV</t>
  </si>
  <si>
    <t>Kim Johansen</t>
  </si>
  <si>
    <t>58h</t>
  </si>
  <si>
    <t>PCNL01SE01B</t>
  </si>
  <si>
    <t>PEP_EIN_MMA_02</t>
  </si>
  <si>
    <t>12h 30 m</t>
  </si>
  <si>
    <t>Sasho Sped</t>
  </si>
  <si>
    <t>56h 30m</t>
  </si>
  <si>
    <t>HELSINGBORG</t>
  </si>
  <si>
    <t>PCPL01LT01A</t>
  </si>
  <si>
    <t>Ełk</t>
  </si>
  <si>
    <t>Kaunas</t>
  </si>
  <si>
    <t>van</t>
  </si>
  <si>
    <t>Only Connect</t>
  </si>
  <si>
    <t>5h</t>
  </si>
  <si>
    <t>DHL Parcel PL</t>
  </si>
  <si>
    <t>AUTO MROZ ELK</t>
  </si>
  <si>
    <t>PCPL03DE15A</t>
  </si>
  <si>
    <t>Rüdersdorf</t>
  </si>
  <si>
    <t>Also return Weltpaket</t>
  </si>
  <si>
    <t>DROBNIK TRANSPORT</t>
  </si>
  <si>
    <t>PCPL07CZ03A</t>
  </si>
  <si>
    <t>trailer</t>
  </si>
  <si>
    <t xml:space="preserve">Only Connect </t>
  </si>
  <si>
    <t>PPL</t>
  </si>
  <si>
    <t>Tarnow</t>
  </si>
  <si>
    <t>Regensburg</t>
  </si>
  <si>
    <t>OLK</t>
  </si>
  <si>
    <t>Ljubljana</t>
  </si>
  <si>
    <t>PCSE02NO01A</t>
  </si>
  <si>
    <t>DHLF</t>
  </si>
  <si>
    <t>GOTOSL</t>
  </si>
  <si>
    <t>Göteborg</t>
  </si>
  <si>
    <t>Oslo</t>
  </si>
  <si>
    <t>PCSE02NO01B</t>
  </si>
  <si>
    <t>PCSE04FI01A</t>
  </si>
  <si>
    <t>STOTKU</t>
  </si>
  <si>
    <t>Stockholm</t>
  </si>
  <si>
    <t>Turku (Lieto)</t>
  </si>
  <si>
    <t>PCSE04FI01B</t>
  </si>
  <si>
    <t>PCSE03NL01A</t>
  </si>
  <si>
    <t>AGHEIN</t>
  </si>
  <si>
    <t>Helsingborg</t>
  </si>
  <si>
    <t>Eindhoven</t>
  </si>
  <si>
    <t>PCFI01SE04A</t>
  </si>
  <si>
    <t>TKUSTO</t>
  </si>
  <si>
    <t>PCFI01SE04B</t>
  </si>
  <si>
    <t>DHL Parcel Connect Abbreviations</t>
  </si>
  <si>
    <t>Gateway</t>
  </si>
  <si>
    <t>Country</t>
  </si>
  <si>
    <t>Gateway Code</t>
  </si>
  <si>
    <t>Aschheim</t>
  </si>
  <si>
    <t>Günzburg</t>
  </si>
  <si>
    <t>Hall</t>
  </si>
  <si>
    <t>Brussels X</t>
  </si>
  <si>
    <t>BE01</t>
  </si>
  <si>
    <t>UTRECHT</t>
  </si>
  <si>
    <t>Sofia</t>
  </si>
  <si>
    <t>BG01</t>
  </si>
  <si>
    <t>Brno 28</t>
  </si>
  <si>
    <t>CZ01</t>
  </si>
  <si>
    <t>Krupka 1</t>
  </si>
  <si>
    <t>CZ02</t>
  </si>
  <si>
    <t>Ostrava 21</t>
  </si>
  <si>
    <t>CZ03</t>
  </si>
  <si>
    <t>Plzen 1</t>
  </si>
  <si>
    <t>CZ04</t>
  </si>
  <si>
    <t>DE85</t>
  </si>
  <si>
    <t>Augsburg</t>
  </si>
  <si>
    <t>DE86</t>
  </si>
  <si>
    <t>Bielefeld</t>
  </si>
  <si>
    <t>DE33</t>
  </si>
  <si>
    <t>DE46</t>
  </si>
  <si>
    <t>DE90</t>
  </si>
  <si>
    <t>Greven</t>
  </si>
  <si>
    <t>DE48</t>
  </si>
  <si>
    <t>DE89</t>
  </si>
  <si>
    <t>DE58</t>
  </si>
  <si>
    <t>Hamburg</t>
  </si>
  <si>
    <t>DE21</t>
  </si>
  <si>
    <t>DE50</t>
  </si>
  <si>
    <t>DE47</t>
  </si>
  <si>
    <t>DE77</t>
  </si>
  <si>
    <t>DE56</t>
  </si>
  <si>
    <t>DE04</t>
  </si>
  <si>
    <t>DE93</t>
  </si>
  <si>
    <t>DE15</t>
  </si>
  <si>
    <t>DE67</t>
  </si>
  <si>
    <t>Kastrup</t>
  </si>
  <si>
    <t>DK01</t>
  </si>
  <si>
    <t>Kolding</t>
  </si>
  <si>
    <t>DK02</t>
  </si>
  <si>
    <t>EE00</t>
  </si>
  <si>
    <t>Tallinn</t>
  </si>
  <si>
    <t>EE01</t>
  </si>
  <si>
    <t>ES01</t>
  </si>
  <si>
    <t>ES02</t>
  </si>
  <si>
    <t>VITORIA</t>
  </si>
  <si>
    <t>ES03</t>
  </si>
  <si>
    <t>Zaragoza</t>
  </si>
  <si>
    <t>ES04</t>
  </si>
  <si>
    <t>Lieto logistics center</t>
  </si>
  <si>
    <t>FI01</t>
  </si>
  <si>
    <t>Vantaa logistics center</t>
  </si>
  <si>
    <t>FI02</t>
  </si>
  <si>
    <t>FR01</t>
  </si>
  <si>
    <t>GB01</t>
  </si>
  <si>
    <t>GB02</t>
  </si>
  <si>
    <t>SPATA</t>
  </si>
  <si>
    <t>GR01</t>
  </si>
  <si>
    <t>Zagreb</t>
  </si>
  <si>
    <t>HR01</t>
  </si>
  <si>
    <t>NPKK</t>
  </si>
  <si>
    <t>HU01</t>
  </si>
  <si>
    <t>HU02</t>
  </si>
  <si>
    <t>IE01</t>
  </si>
  <si>
    <t>LT01</t>
  </si>
  <si>
    <t>Bettembourg</t>
  </si>
  <si>
    <t>LU01</t>
  </si>
  <si>
    <t>LU00</t>
  </si>
  <si>
    <t>LV00</t>
  </si>
  <si>
    <t>Riga</t>
  </si>
  <si>
    <t>LV01</t>
  </si>
  <si>
    <t>NL01</t>
  </si>
  <si>
    <t>NL02</t>
  </si>
  <si>
    <t>OSLO</t>
  </si>
  <si>
    <t>NO01</t>
  </si>
  <si>
    <t>PL01</t>
  </si>
  <si>
    <t>PL02</t>
  </si>
  <si>
    <t>PL03</t>
  </si>
  <si>
    <t>Szczecin</t>
  </si>
  <si>
    <t>PL04</t>
  </si>
  <si>
    <t>PL05</t>
  </si>
  <si>
    <t>Wrocław</t>
  </si>
  <si>
    <t>PL06</t>
  </si>
  <si>
    <t>PL07</t>
  </si>
  <si>
    <t>PT00</t>
  </si>
  <si>
    <t>PT01</t>
  </si>
  <si>
    <t>Lisboa</t>
  </si>
  <si>
    <t>PT02</t>
  </si>
  <si>
    <t>Bucuresti</t>
  </si>
  <si>
    <t>RO01</t>
  </si>
  <si>
    <t>Oradea</t>
  </si>
  <si>
    <t>RO02</t>
  </si>
  <si>
    <t>SE01</t>
  </si>
  <si>
    <t>HÄGERSTEN</t>
  </si>
  <si>
    <t>SE02</t>
  </si>
  <si>
    <t>SE03</t>
  </si>
  <si>
    <t>HISINGS BACKA</t>
  </si>
  <si>
    <t>SE04</t>
  </si>
  <si>
    <t>Jönköping</t>
  </si>
  <si>
    <t>SE05</t>
  </si>
  <si>
    <t>SI01</t>
  </si>
  <si>
    <t>SK01</t>
  </si>
  <si>
    <t>SK02</t>
  </si>
  <si>
    <t>Parcel Europe</t>
  </si>
  <si>
    <t>Classification</t>
  </si>
  <si>
    <t>for internal use only</t>
  </si>
  <si>
    <t>Version</t>
  </si>
  <si>
    <t>Date</t>
  </si>
  <si>
    <t>final</t>
  </si>
  <si>
    <t>Change</t>
  </si>
  <si>
    <t>see below list</t>
  </si>
  <si>
    <t>Owner</t>
  </si>
  <si>
    <t>Explanation</t>
  </si>
  <si>
    <t>The columns in the sheet "Definition" have the following meaning:</t>
  </si>
  <si>
    <t>Sheet &amp; Column</t>
  </si>
  <si>
    <t>Content</t>
  </si>
  <si>
    <t>Dept. CoPN</t>
  </si>
  <si>
    <t>Marius Meyer, CoPN</t>
  </si>
  <si>
    <t>Plan &amp; Origin</t>
  </si>
  <si>
    <t>Plan &amp; Destination</t>
  </si>
  <si>
    <t>Plan &amp; Move ID</t>
  </si>
  <si>
    <t>origin country from where truck departs</t>
  </si>
  <si>
    <t>destination country where to truck arrives</t>
  </si>
  <si>
    <t>Plan &amp; Connect Movement</t>
  </si>
  <si>
    <t>Identification of trucks on which C. may be transported (yes, no)</t>
  </si>
  <si>
    <t>unique internal transport ID</t>
  </si>
  <si>
    <t>Plan &amp; …</t>
  </si>
  <si>
    <t>Abbreviations &amp; B</t>
  </si>
  <si>
    <t>Gateway name</t>
  </si>
  <si>
    <t>Abbreviations &amp; C</t>
  </si>
  <si>
    <t>Abbreviations &amp; D</t>
  </si>
  <si>
    <t>country</t>
  </si>
  <si>
    <t>gateway code</t>
  </si>
  <si>
    <t>Abbreviations &amp; F</t>
  </si>
  <si>
    <t>Abbreviations &amp; G</t>
  </si>
  <si>
    <t>transport plan table abbreviations</t>
  </si>
  <si>
    <t>meaning of transport plan table abbreviations</t>
  </si>
  <si>
    <t>1.0 / Jun 11th, 2019</t>
  </si>
  <si>
    <t>initial transport plan (to be published monthly)</t>
  </si>
  <si>
    <t>M.Meyer, CoPN</t>
  </si>
  <si>
    <t>Red coloring: indicates an old / out-dated truck; column status = canceled; column end date = date in the past
Blue:  …..
Green: active tradelans; column end date = 31.12.2999</t>
  </si>
  <si>
    <t>Plan &amp; lines</t>
  </si>
  <si>
    <t>1.1 / August 12th, 2019</t>
  </si>
  <si>
    <t xml:space="preserve">updated transport plan; 
changes in truck parameters on sheet "transport plan" for trucks on tradelanes …. </t>
  </si>
  <si>
    <t>Annexe: Transport Plan</t>
  </si>
  <si>
    <t>Weltpaket (DPI)</t>
  </si>
  <si>
    <t>PCDE50BE01A</t>
  </si>
  <si>
    <t>CGN NVH 01</t>
  </si>
  <si>
    <t>Brüssel</t>
  </si>
  <si>
    <t>Distance in km</t>
  </si>
  <si>
    <t>DPDHL</t>
  </si>
  <si>
    <t>Ellenbürger</t>
  </si>
  <si>
    <t>PCDE50BE01B</t>
  </si>
  <si>
    <t>CGN NVH 02</t>
  </si>
  <si>
    <t>PCDE50BE01C</t>
  </si>
  <si>
    <t>CGN NVH 04</t>
  </si>
  <si>
    <t>DHL Köln</t>
  </si>
  <si>
    <t>PCDE50LU01A</t>
  </si>
  <si>
    <t>PCDE50LU01B</t>
  </si>
  <si>
    <t>PCDE50LU01C</t>
  </si>
  <si>
    <t>CGN BET 01</t>
  </si>
  <si>
    <t>CGN BET 02</t>
  </si>
  <si>
    <t>CGN BET 51</t>
  </si>
  <si>
    <t>Agility</t>
  </si>
  <si>
    <t>Wien 1</t>
  </si>
  <si>
    <t>PCDE042PL08A</t>
  </si>
  <si>
    <t>PCDE042PL06A</t>
  </si>
  <si>
    <t>LEJ WRO 01</t>
  </si>
  <si>
    <t>Wroclaw</t>
  </si>
  <si>
    <t>DHL Wustermark</t>
  </si>
  <si>
    <t>PCDE042PL02A</t>
  </si>
  <si>
    <t>LEJ KRI 01</t>
  </si>
  <si>
    <t>LEJ SOI 01</t>
  </si>
  <si>
    <t>Bydgoszcz</t>
  </si>
  <si>
    <t>PCDE502IE01A</t>
  </si>
  <si>
    <t>PCDE502IE01B</t>
  </si>
  <si>
    <t>DHL Würselen</t>
  </si>
  <si>
    <t>39:30</t>
  </si>
  <si>
    <t>38:00</t>
  </si>
  <si>
    <t>32:00</t>
  </si>
  <si>
    <t>DHL Global Forwarding</t>
  </si>
  <si>
    <t>EURONET Domestic DE</t>
  </si>
  <si>
    <t>G. Kuijf B.V.</t>
  </si>
  <si>
    <t>PEP_EIN_MLV_02</t>
  </si>
  <si>
    <t>56h</t>
  </si>
  <si>
    <t>Delivered by Marne to Relais Colis between 12-16:00</t>
  </si>
  <si>
    <t>PCNL012CZ04A</t>
  </si>
  <si>
    <t>PEP_EIN_PLZ_01</t>
  </si>
  <si>
    <t>58:00</t>
  </si>
  <si>
    <t xml:space="preserve">DHL Freight (Netherlands) B.V.  </t>
  </si>
  <si>
    <t>PEP_ZLB_RYT_04</t>
  </si>
  <si>
    <t>Zaltbommel</t>
  </si>
  <si>
    <t>PEP_EIN_RYT_05</t>
  </si>
  <si>
    <t>PCNL01GB01E</t>
  </si>
  <si>
    <t>NUE SPT 01</t>
  </si>
  <si>
    <t>Spata</t>
  </si>
  <si>
    <t>77:45</t>
  </si>
  <si>
    <t>Wildenhofer</t>
  </si>
  <si>
    <t>NUE OMR 01</t>
  </si>
  <si>
    <t>PCDE902RO02A</t>
  </si>
  <si>
    <t>PCDE902GR01A</t>
  </si>
  <si>
    <t>26:30</t>
  </si>
  <si>
    <t>Geis T &amp; L</t>
  </si>
  <si>
    <t>NUE BUD 01</t>
  </si>
  <si>
    <t>Budapest</t>
  </si>
  <si>
    <t>PCDE902HU01A</t>
  </si>
  <si>
    <t>Heinloth Trans East</t>
  </si>
  <si>
    <t>NUE SOF 01</t>
  </si>
  <si>
    <t>PCDE902BG01A</t>
  </si>
  <si>
    <t>53:30</t>
  </si>
  <si>
    <t>PCDE672ES01B</t>
  </si>
  <si>
    <t>SPE SPM 01</t>
  </si>
  <si>
    <t>DHL Spanien</t>
  </si>
  <si>
    <t>31:00</t>
  </si>
  <si>
    <t>PCDE672ES01C</t>
  </si>
  <si>
    <t>PCDE672ES01D</t>
  </si>
  <si>
    <t>SPE SPM 02</t>
  </si>
  <si>
    <t>SPE SPM 03</t>
  </si>
  <si>
    <t>SPE MAD 01</t>
  </si>
  <si>
    <t>SPE MAD 02</t>
  </si>
  <si>
    <t>SPE MAD 03</t>
  </si>
  <si>
    <t>PC Mov. Id</t>
  </si>
  <si>
    <t>34:00</t>
  </si>
  <si>
    <t>PCDE67ES02C</t>
  </si>
  <si>
    <t>PCDE67ES02D</t>
  </si>
  <si>
    <t>PCDE67ES02E</t>
  </si>
  <si>
    <t>PCDE67PT02B</t>
  </si>
  <si>
    <t>SPE LIS 01</t>
  </si>
  <si>
    <t>35:30</t>
  </si>
  <si>
    <t>PCDE772FR01A</t>
  </si>
  <si>
    <t>LAR MCR 02</t>
  </si>
  <si>
    <t>Döpke</t>
  </si>
  <si>
    <t>PCDE902HR01A</t>
  </si>
  <si>
    <t>PCDE902HR01B</t>
  </si>
  <si>
    <t>PCDE902HR01C</t>
  </si>
  <si>
    <t>PCDE902HR01D</t>
  </si>
  <si>
    <t>PCDE902HR01E</t>
  </si>
  <si>
    <t>PCDE902HR01F</t>
  </si>
  <si>
    <t>NUE ZAG 05</t>
  </si>
  <si>
    <t>NUE ZAG 01</t>
  </si>
  <si>
    <t>NUE ZAG 02</t>
  </si>
  <si>
    <t>NUE ZAG 04</t>
  </si>
  <si>
    <t>NUE ZAG 03</t>
  </si>
  <si>
    <t>NUE ZAG 61</t>
  </si>
  <si>
    <t>Rückerl</t>
  </si>
  <si>
    <t>n.a.</t>
  </si>
  <si>
    <t>Van</t>
  </si>
  <si>
    <t>REG LJU 01</t>
  </si>
  <si>
    <t>PCDE932SI01A</t>
  </si>
  <si>
    <t>Logsystems</t>
  </si>
  <si>
    <t>LEJ NML 01</t>
  </si>
  <si>
    <t>PCDE042CZ02A</t>
  </si>
  <si>
    <t>PE-MI</t>
  </si>
  <si>
    <t>PCDE212FI02A</t>
  </si>
  <si>
    <t>HAM VAT 01</t>
  </si>
  <si>
    <t>Vantaa</t>
  </si>
  <si>
    <t>Sea Container</t>
  </si>
  <si>
    <t>51:30</t>
  </si>
  <si>
    <t>Bruhn</t>
  </si>
  <si>
    <t>HAM MMA 03</t>
  </si>
  <si>
    <t>Malmö</t>
  </si>
  <si>
    <t>Scandi</t>
  </si>
  <si>
    <t>HAM OSL 01</t>
  </si>
  <si>
    <t>HAM FRC 01</t>
  </si>
  <si>
    <t>PCDE212SE01A</t>
  </si>
  <si>
    <t>PCDE212NO01A</t>
  </si>
  <si>
    <t>PCDE212DK02A</t>
  </si>
  <si>
    <t>PCDE042LT01A</t>
  </si>
  <si>
    <t>LEJ KUN 01</t>
  </si>
  <si>
    <t>22:00</t>
  </si>
  <si>
    <t>1.2 / September 30th, 2019</t>
  </si>
  <si>
    <t>Update of transport Plan for connections ex Germany, Netherlands &amp; Öpag</t>
  </si>
  <si>
    <t>1.2</t>
  </si>
  <si>
    <t>Part of round trip (on way back might be DDI material)</t>
  </si>
  <si>
    <t>PCSI012DE90A</t>
  </si>
  <si>
    <t>ZAG NUE 01</t>
  </si>
  <si>
    <t>11:30</t>
  </si>
  <si>
    <t>Ljubljana just a stop on the Zagreb-&gt;Feucht linehaul</t>
  </si>
  <si>
    <t>PCPL03DE15B</t>
  </si>
  <si>
    <t>PCPL03DE15C</t>
  </si>
  <si>
    <t>T 461B</t>
  </si>
  <si>
    <t>NL03</t>
  </si>
  <si>
    <t>PCDE46NL03A</t>
  </si>
  <si>
    <t>PCDE46NL03B</t>
  </si>
  <si>
    <t>PCDE46NL03C</t>
  </si>
  <si>
    <t>PCDE46NL03D</t>
  </si>
  <si>
    <t>PCDE46NL03E</t>
  </si>
  <si>
    <t>PCDE46NL03F</t>
  </si>
  <si>
    <t>PCDE46NL03G</t>
  </si>
  <si>
    <t>PCDE46NL03H</t>
  </si>
  <si>
    <t>PCDE46NL03I</t>
  </si>
  <si>
    <t>T 1B47-143</t>
  </si>
  <si>
    <t>PCNL03DE47A</t>
  </si>
  <si>
    <t>T 1B93-143</t>
  </si>
  <si>
    <t>PCNL03DE93A</t>
  </si>
  <si>
    <t>PZE Material (Delivery in Gateway area, no further transport), PLUS AT/SK/SI</t>
  </si>
  <si>
    <t>T 1B56-143</t>
  </si>
  <si>
    <t>PCNL03DE56A</t>
  </si>
  <si>
    <t>PCNL03DE50A</t>
  </si>
  <si>
    <t>T 1B50-143</t>
  </si>
  <si>
    <t>T 1B56-143 (paired swap bodies on same engine)</t>
  </si>
  <si>
    <t>T 1B50-143 (paired swap bodies on same engine)</t>
  </si>
  <si>
    <t>T 1B47-143 (paired swap bodies on same engine)</t>
  </si>
  <si>
    <t>T 1B93-143 (paired swap bodies on same engine)</t>
  </si>
  <si>
    <t>PEP_ZLB_BOC_01</t>
  </si>
  <si>
    <t>PCNL03DE43A</t>
  </si>
  <si>
    <t>Bochum</t>
  </si>
  <si>
    <t>2,5h</t>
  </si>
  <si>
    <t>PEP_ZLB_KFD_02</t>
  </si>
  <si>
    <t>PEP_ZLB_KFD_03</t>
  </si>
  <si>
    <t>PCNL03DE47B</t>
  </si>
  <si>
    <t>PCNL03DE46A</t>
  </si>
  <si>
    <t>T 1B46</t>
  </si>
  <si>
    <t>PCNL03DE46B</t>
  </si>
  <si>
    <t>PCNL03DE46C</t>
  </si>
  <si>
    <t>PCNL03DE46D</t>
  </si>
  <si>
    <t>PCNL03DE46E</t>
  </si>
  <si>
    <t>PCNL03DE46F</t>
  </si>
  <si>
    <t>PCNL03DE46G</t>
  </si>
  <si>
    <t>PCNL03DE46H</t>
  </si>
  <si>
    <t>PCDE46GB01A</t>
  </si>
  <si>
    <t>PCDE46GB01B</t>
  </si>
  <si>
    <t>DON RYN 01</t>
  </si>
  <si>
    <t>DON RYN 02</t>
  </si>
  <si>
    <t>DON RYN 03</t>
  </si>
  <si>
    <t>DON RYN 04</t>
  </si>
  <si>
    <t>DON RYN 05</t>
  </si>
  <si>
    <t>PCDE46GB01C</t>
  </si>
  <si>
    <t>PCDE46GB01D</t>
  </si>
  <si>
    <t>PCDE46GB01E</t>
  </si>
  <si>
    <t>DHL Köln (Heinloth)</t>
  </si>
  <si>
    <t>DHL Köln (LPX)</t>
  </si>
  <si>
    <t>Kölner Flitzer</t>
  </si>
  <si>
    <t>Wien 2</t>
  </si>
  <si>
    <t>Hagenbrunn</t>
  </si>
  <si>
    <t>Allhaming</t>
  </si>
  <si>
    <t>Wals-Siezenheim</t>
  </si>
  <si>
    <t>Hall in Tirol</t>
  </si>
  <si>
    <t>Kalsdorf bei Graz</t>
  </si>
  <si>
    <t>Wernberg</t>
  </si>
  <si>
    <t>Wundschuh</t>
  </si>
  <si>
    <t>Enns</t>
  </si>
  <si>
    <t>Liesing</t>
  </si>
  <si>
    <t>ATA0</t>
  </si>
  <si>
    <t>ATA3</t>
  </si>
  <si>
    <t>ATA2</t>
  </si>
  <si>
    <t>ATA4</t>
  </si>
  <si>
    <t>ATA5</t>
  </si>
  <si>
    <t>ATAA</t>
  </si>
  <si>
    <t>ATA7</t>
  </si>
  <si>
    <t>ATA9</t>
  </si>
  <si>
    <t>ATA1</t>
  </si>
  <si>
    <t>ATA8</t>
  </si>
  <si>
    <t>ATA6</t>
  </si>
  <si>
    <t>PCATA0DE93A</t>
  </si>
  <si>
    <t>PCATA0DE93B</t>
  </si>
  <si>
    <t>T A093</t>
  </si>
  <si>
    <t>06:05</t>
  </si>
  <si>
    <t>DPAG</t>
  </si>
  <si>
    <t>PCATA2DE93A</t>
  </si>
  <si>
    <t>T A293</t>
  </si>
  <si>
    <t>PCATA4DE93A</t>
  </si>
  <si>
    <t>T A493</t>
  </si>
  <si>
    <t>PCATA4DE93B</t>
  </si>
  <si>
    <t>PCATA4DE93C</t>
  </si>
  <si>
    <t>PCATA4DE93D</t>
  </si>
  <si>
    <t>PCATA4DE93E</t>
  </si>
  <si>
    <t>PCATA6DE93A</t>
  </si>
  <si>
    <t>T A693</t>
  </si>
  <si>
    <t>03:55</t>
  </si>
  <si>
    <t>PCATA9DE93A</t>
  </si>
  <si>
    <t>T A993</t>
  </si>
  <si>
    <t>07:00</t>
  </si>
  <si>
    <t>T 93A0</t>
  </si>
  <si>
    <t>PCDE93ATA0A</t>
  </si>
  <si>
    <t>PCDE93ATA0B</t>
  </si>
  <si>
    <t>PCDE93ATA0C</t>
  </si>
  <si>
    <t>PCDE93ATA0D</t>
  </si>
  <si>
    <t>PCDE93ATA0E</t>
  </si>
  <si>
    <t>4 swap bodies</t>
  </si>
  <si>
    <t>PCDE93ATA1A</t>
  </si>
  <si>
    <t>T 93A1</t>
  </si>
  <si>
    <t>PCDE93ATA1B</t>
  </si>
  <si>
    <t>06:00</t>
  </si>
  <si>
    <t>T 93A2</t>
  </si>
  <si>
    <t>PCDE93ATA2A</t>
  </si>
  <si>
    <t>PCDE93ATA2B</t>
  </si>
  <si>
    <t>PCDE93ATA2C</t>
  </si>
  <si>
    <t>PCDE93ATA2D</t>
  </si>
  <si>
    <t>PCDE93ATA2E</t>
  </si>
  <si>
    <t>PCDE93ATA2F</t>
  </si>
  <si>
    <t>PCDE93ATA3A</t>
  </si>
  <si>
    <t>T 93A3</t>
  </si>
  <si>
    <t>T 93A4</t>
  </si>
  <si>
    <t>PCDE93ATA3B</t>
  </si>
  <si>
    <t>PCDE93ATAAA</t>
  </si>
  <si>
    <t>PCDE93ATA4A</t>
  </si>
  <si>
    <t>PCDE93ATA4B</t>
  </si>
  <si>
    <t>PCDE93ATA4C</t>
  </si>
  <si>
    <t>PCDE93ATA4D</t>
  </si>
  <si>
    <t>PCDE93ATA4E</t>
  </si>
  <si>
    <t>T 93A5</t>
  </si>
  <si>
    <t>PCDE93ATA5A</t>
  </si>
  <si>
    <t>Wals</t>
  </si>
  <si>
    <t>PCDE93ATA5B</t>
  </si>
  <si>
    <t>T 93A6</t>
  </si>
  <si>
    <t>PCDE93ATA6A</t>
  </si>
  <si>
    <t>T 93A7</t>
  </si>
  <si>
    <t>T 93A8</t>
  </si>
  <si>
    <t>PCDE93ATA6B</t>
  </si>
  <si>
    <t>PCDE93ATA6C</t>
  </si>
  <si>
    <t>PCDE93ATA7A</t>
  </si>
  <si>
    <t>Kalsdorf</t>
  </si>
  <si>
    <t>PCDE93ATA7B</t>
  </si>
  <si>
    <t>PCDE93ATA7C</t>
  </si>
  <si>
    <t>PCDE93ATA7D</t>
  </si>
  <si>
    <t>PCDE93ATA8A</t>
  </si>
  <si>
    <t>PCDE93ATA8B</t>
  </si>
  <si>
    <t>T 93A9</t>
  </si>
  <si>
    <t>PCDE93ATA9A</t>
  </si>
  <si>
    <t>PCDE93ATA9B</t>
  </si>
  <si>
    <t>T 93AA</t>
  </si>
  <si>
    <t>PCDE93ATAAB</t>
  </si>
  <si>
    <t>ATCZPL01</t>
  </si>
  <si>
    <t>PL (via CZ)</t>
  </si>
  <si>
    <t>Milkrun Hagenbrunn - Brno - Ostrava - Zabrze</t>
  </si>
  <si>
    <t>Shared</t>
  </si>
  <si>
    <t>PLCZAT01</t>
  </si>
  <si>
    <t>AT (via CZ)</t>
  </si>
  <si>
    <t>Milkrun Zabrze - Ostrava - Brno - Hagenbrunn</t>
  </si>
  <si>
    <t>Cost Share Model: AT 45,99%, PL 37,70%, CZ 16,31%</t>
  </si>
  <si>
    <t>Ivanka pri Dunaji</t>
  </si>
  <si>
    <t>PCDE93SK01A</t>
  </si>
  <si>
    <t>REG BTS 01</t>
  </si>
  <si>
    <t>Geis Eurocargo</t>
  </si>
  <si>
    <t>Cargo 50 m3</t>
  </si>
  <si>
    <t>Hradec Kralove - Brezhrad</t>
  </si>
  <si>
    <t>Olomouc</t>
  </si>
  <si>
    <t>Van 22m3</t>
  </si>
  <si>
    <t>Ricany - Jazlovice</t>
  </si>
  <si>
    <t>Zlin</t>
  </si>
  <si>
    <t>Van 15 m3</t>
  </si>
  <si>
    <t>CZ05</t>
  </si>
  <si>
    <t>PCCZ05SK02A</t>
  </si>
  <si>
    <t>CZ06</t>
  </si>
  <si>
    <t>PCCZ06SK02A</t>
  </si>
  <si>
    <t>PCCZ03SK02B</t>
  </si>
  <si>
    <t>PCCZ03SK02C</t>
  </si>
  <si>
    <t>CZ07</t>
  </si>
  <si>
    <t>PCCZ07SK01A</t>
  </si>
  <si>
    <t>CZ08</t>
  </si>
  <si>
    <t>PCCZ08SK02A</t>
  </si>
  <si>
    <t>PCSK01CZ07A</t>
  </si>
  <si>
    <t>In Time</t>
  </si>
  <si>
    <t>PCCZ01HU02A</t>
  </si>
  <si>
    <t>CGN DUB 01</t>
  </si>
  <si>
    <t>CGN DUB 02</t>
  </si>
  <si>
    <t>Dublin</t>
  </si>
  <si>
    <t>PEP_ZLB_DUB_BAL_POR</t>
  </si>
  <si>
    <t>PCNL03IE01A</t>
  </si>
  <si>
    <t>PCHU01DE93A</t>
  </si>
  <si>
    <t>Stopover at Slovakian Post in Bratislava</t>
  </si>
  <si>
    <t>Magyar Posta</t>
  </si>
  <si>
    <t>PCSE03DE24A</t>
  </si>
  <si>
    <t>Neumünster</t>
  </si>
  <si>
    <t>PCLT01DE04A</t>
  </si>
  <si>
    <t>CBTFIDE01</t>
  </si>
  <si>
    <t>Posti / Itella</t>
  </si>
  <si>
    <t>Destinations</t>
  </si>
  <si>
    <t>CY</t>
  </si>
  <si>
    <t>IT</t>
  </si>
  <si>
    <t>Origins</t>
  </si>
  <si>
    <t>DIRECT</t>
  </si>
  <si>
    <t>DE
LT</t>
  </si>
  <si>
    <t>Q</t>
  </si>
  <si>
    <t>All Exports via NL (Eindhoven)</t>
  </si>
  <si>
    <t>PL
LT</t>
  </si>
  <si>
    <t>Not exporting</t>
  </si>
  <si>
    <t>LT
DE</t>
  </si>
  <si>
    <t>Direct</t>
  </si>
  <si>
    <t>All Exports via ES (Barcelona)</t>
  </si>
  <si>
    <t>=</t>
  </si>
  <si>
    <t>Not used</t>
  </si>
  <si>
    <t>No Transit</t>
  </si>
  <si>
    <t>DE, LT, etc.</t>
  </si>
  <si>
    <t>Transit Country</t>
  </si>
  <si>
    <t>AT ==&gt; DE ==&gt; BG</t>
  </si>
  <si>
    <t>ORG</t>
  </si>
  <si>
    <t>DEST</t>
  </si>
  <si>
    <t>AT ==&gt; DE ==&gt; BE</t>
  </si>
  <si>
    <t>AT ==&gt; DE ==&gt; DK</t>
  </si>
  <si>
    <t>AT ==&gt; DE ==&gt; ES</t>
  </si>
  <si>
    <t>AT ==&gt; DE ==&gt; FI</t>
  </si>
  <si>
    <t>AT ==&gt; DE ==&gt; FR</t>
  </si>
  <si>
    <t>AT ==&gt; DE ==&gt; GB</t>
  </si>
  <si>
    <t>AT ==&gt; DE ==&gt; GR</t>
  </si>
  <si>
    <t>AT ==&gt; DE ==&gt; HR</t>
  </si>
  <si>
    <t>AT ==&gt; DE ==&gt; HU</t>
  </si>
  <si>
    <t>AT ==&gt; DE ==&gt; IE</t>
  </si>
  <si>
    <t>AT ==&gt; DE ==&gt; LU</t>
  </si>
  <si>
    <t>AT ==&gt; DE ==&gt; NL</t>
  </si>
  <si>
    <t>AT ==&gt; DE ==&gt; PT</t>
  </si>
  <si>
    <t>AT ==&gt; DE ==&gt; RO</t>
  </si>
  <si>
    <t>AT ==&gt; DE ==&gt; SE</t>
  </si>
  <si>
    <t>AT ==&gt; DE ==&gt; SI</t>
  </si>
  <si>
    <t>AT ==&gt; DE ==&gt; SK</t>
  </si>
  <si>
    <t>If any country use the Germany as Transit Hub "Additional Time" and "Additional KM"</t>
  </si>
  <si>
    <t>CZ ==&gt; DE ==&gt;</t>
  </si>
  <si>
    <t>CZ ==&gt; DE ==&gt; BG</t>
  </si>
  <si>
    <t>CZ ==&gt; DE ==&gt; BE</t>
  </si>
  <si>
    <t>CZ ==&gt; DE ==&gt; DK</t>
  </si>
  <si>
    <t>CZ ==&gt; DE ==&gt; ES</t>
  </si>
  <si>
    <t>CZ ==&gt; DE ==&gt; FI</t>
  </si>
  <si>
    <t>CZ ==&gt; DE ==&gt; FR</t>
  </si>
  <si>
    <t>CZ ==&gt; DE ==&gt; GB</t>
  </si>
  <si>
    <t>CZ ==&gt; DE ==&gt; GR</t>
  </si>
  <si>
    <t>CZ ==&gt; DE ==&gt; HR</t>
  </si>
  <si>
    <t>CZ ==&gt; DE ==&gt; IE</t>
  </si>
  <si>
    <t>CZ ==&gt; DE ==&gt; LU</t>
  </si>
  <si>
    <t>CZ ==&gt; DE ==&gt; NL</t>
  </si>
  <si>
    <t>CZ ==&gt; DE ==&gt; PT</t>
  </si>
  <si>
    <t>CZ ==&gt; DE ==&gt; RO</t>
  </si>
  <si>
    <t>CZ ==&gt; DE ==&gt; SE</t>
  </si>
  <si>
    <t>CZ ==&gt; DE ==&gt; SI</t>
  </si>
  <si>
    <t>CZ==&gt;PL==&gt;LT</t>
  </si>
  <si>
    <t>CZ ==&gt; PL ==&gt; LT</t>
  </si>
  <si>
    <t>ES==&gt;DE</t>
  </si>
  <si>
    <t>ES ==&gt; DE ==&gt; BG</t>
  </si>
  <si>
    <t>ES ==&gt; DE ==&gt; BE</t>
  </si>
  <si>
    <t>ES ==&gt; DE ==&gt; DK</t>
  </si>
  <si>
    <t>ES ==&gt; DE ==&gt; ES</t>
  </si>
  <si>
    <t>ES ==&gt; DE ==&gt; FI</t>
  </si>
  <si>
    <t>ES ==&gt; DE ==&gt; FR</t>
  </si>
  <si>
    <t>ES ==&gt; DE ==&gt; GB</t>
  </si>
  <si>
    <t>ES ==&gt; DE ==&gt; GR</t>
  </si>
  <si>
    <t>ES ==&gt; DE ==&gt; HR</t>
  </si>
  <si>
    <t>ES ==&gt; DE ==&gt; HU</t>
  </si>
  <si>
    <t>ES ==&gt; DE ==&gt; IE</t>
  </si>
  <si>
    <t>ES ==&gt; DE ==&gt; LU</t>
  </si>
  <si>
    <t>ES ==&gt; DE ==&gt; NL</t>
  </si>
  <si>
    <t>ES ==&gt; DE ==&gt; PT</t>
  </si>
  <si>
    <t>ES ==&gt; DE ==&gt; RO</t>
  </si>
  <si>
    <t>ES ==&gt; DE ==&gt; SE</t>
  </si>
  <si>
    <t>ES ==&gt; DE ==&gt; SI</t>
  </si>
  <si>
    <t>ES ==&gt; DE ==&gt; SK</t>
  </si>
  <si>
    <t>GB==&gt;DE</t>
  </si>
  <si>
    <t>GB ==&gt; DE ==&gt; BG</t>
  </si>
  <si>
    <t>GB ==&gt; DE ==&gt; BE</t>
  </si>
  <si>
    <t>GB ==&gt; DE ==&gt; DK</t>
  </si>
  <si>
    <t>GB ==&gt; DE ==&gt; GB</t>
  </si>
  <si>
    <t>GB ==&gt; DE ==&gt; FI</t>
  </si>
  <si>
    <t>GB ==&gt; DE ==&gt; FR</t>
  </si>
  <si>
    <t>GB ==&gt; DE ==&gt; GR</t>
  </si>
  <si>
    <t>GB ==&gt; DE ==&gt; HR</t>
  </si>
  <si>
    <t>GB ==&gt; DE ==&gt; HU</t>
  </si>
  <si>
    <t>GB ==&gt; DE ==&gt; IE</t>
  </si>
  <si>
    <t>GB ==&gt; DE ==&gt; LU</t>
  </si>
  <si>
    <t>GB ==&gt; DE ==&gt; NL</t>
  </si>
  <si>
    <t>GB ==&gt; DE ==&gt; PT</t>
  </si>
  <si>
    <t>GB ==&gt; DE ==&gt; RO</t>
  </si>
  <si>
    <t>GB ==&gt; DE ==&gt; SE</t>
  </si>
  <si>
    <t>GB ==&gt; DE ==&gt; SI</t>
  </si>
  <si>
    <t>GB ==&gt; DE ==&gt; SK</t>
  </si>
  <si>
    <t>HU==&gt;DE</t>
  </si>
  <si>
    <t>HU ==&gt; DE ==&gt; BG</t>
  </si>
  <si>
    <t>HU ==&gt; DE ==&gt; BE</t>
  </si>
  <si>
    <t>HU ==&gt; DE ==&gt; DK</t>
  </si>
  <si>
    <t>HU ==&gt; DE ==&gt; HU</t>
  </si>
  <si>
    <t>HU ==&gt; DE ==&gt; FI</t>
  </si>
  <si>
    <t>HU ==&gt; DE ==&gt; FR</t>
  </si>
  <si>
    <t>HU ==&gt; DE ==&gt; GR</t>
  </si>
  <si>
    <t>HU ==&gt; DE ==&gt; HR</t>
  </si>
  <si>
    <t>HU ==&gt; DE ==&gt; IE</t>
  </si>
  <si>
    <t>HU ==&gt; DE ==&gt; LU</t>
  </si>
  <si>
    <t>HU ==&gt; DE ==&gt; NL</t>
  </si>
  <si>
    <t>HU ==&gt; DE ==&gt; PT</t>
  </si>
  <si>
    <t>HU ==&gt; DE ==&gt; RO</t>
  </si>
  <si>
    <t>HU ==&gt; DE ==&gt; SE</t>
  </si>
  <si>
    <t>HU ==&gt; DE ==&gt; SI</t>
  </si>
  <si>
    <t>HU ==&gt; DE ==&gt; SK</t>
  </si>
  <si>
    <t>LT==&gt;DE</t>
  </si>
  <si>
    <t>LT ==&gt; DE ==&gt; BG</t>
  </si>
  <si>
    <t>LT ==&gt; DE ==&gt; BE</t>
  </si>
  <si>
    <t>LT ==&gt; DE ==&gt; DK</t>
  </si>
  <si>
    <t>LT ==&gt; DE ==&gt; ES</t>
  </si>
  <si>
    <t>LT ==&gt; DE ==&gt; FI</t>
  </si>
  <si>
    <t>LT ==&gt; DE ==&gt; FR</t>
  </si>
  <si>
    <t>LT ==&gt; DE ==&gt; GB</t>
  </si>
  <si>
    <t>LT ==&gt; DE ==&gt; GR</t>
  </si>
  <si>
    <t>LT ==&gt; DE ==&gt; HR</t>
  </si>
  <si>
    <t>LT ==&gt; DE ==&gt; HU</t>
  </si>
  <si>
    <t>LT ==&gt; DE ==&gt; IE</t>
  </si>
  <si>
    <t>LT ==&gt; DE ==&gt; LU</t>
  </si>
  <si>
    <t>LT ==&gt; DE ==&gt; NL</t>
  </si>
  <si>
    <t>LT ==&gt; DE ==&gt; PT</t>
  </si>
  <si>
    <t>LT ==&gt; DE ==&gt; RO</t>
  </si>
  <si>
    <t>LT ==&gt; DE ==&gt; SE</t>
  </si>
  <si>
    <t>LT ==&gt; DE ==&gt; SI</t>
  </si>
  <si>
    <t>LT ==&gt; DE ==&gt; SK</t>
  </si>
  <si>
    <t>NL==&gt;DE</t>
  </si>
  <si>
    <t>NL ==&gt; DE ==&gt; BG</t>
  </si>
  <si>
    <t>NL ==&gt; DE ==&gt; BE</t>
  </si>
  <si>
    <t>NL ==&gt; DE ==&gt; DK</t>
  </si>
  <si>
    <t>NL ==&gt; DE ==&gt; ES</t>
  </si>
  <si>
    <t>NL ==&gt; DE ==&gt; FI</t>
  </si>
  <si>
    <t>NL ==&gt; DE ==&gt; FR</t>
  </si>
  <si>
    <t>NL ==&gt; DE ==&gt; GB</t>
  </si>
  <si>
    <t>NL ==&gt; DE ==&gt; GR</t>
  </si>
  <si>
    <t>NL ==&gt; DE ==&gt; HR</t>
  </si>
  <si>
    <t>NL ==&gt; DE ==&gt; HU</t>
  </si>
  <si>
    <t>NL ==&gt; DE ==&gt; IE</t>
  </si>
  <si>
    <t>NL ==&gt; DE ==&gt; LU</t>
  </si>
  <si>
    <t>NL ==&gt; DE ==&gt; NL</t>
  </si>
  <si>
    <t>NL ==&gt; DE ==&gt; PT</t>
  </si>
  <si>
    <t>NL ==&gt; DE ==&gt; RO</t>
  </si>
  <si>
    <t>NL ==&gt; DE ==&gt; SE</t>
  </si>
  <si>
    <t>NL ==&gt; DE ==&gt; SI</t>
  </si>
  <si>
    <t>NL ==&gt; DE ==&gt; SK</t>
  </si>
  <si>
    <t>PL==&gt;DE</t>
  </si>
  <si>
    <t>PL ==&gt; DE ==&gt; BG</t>
  </si>
  <si>
    <t>PL ==&gt; DE ==&gt; BE</t>
  </si>
  <si>
    <t>PL ==&gt; DE ==&gt; DK</t>
  </si>
  <si>
    <t>PL ==&gt; DE ==&gt; ES</t>
  </si>
  <si>
    <t>PL ==&gt; DE ==&gt; FI</t>
  </si>
  <si>
    <t>PL ==&gt; DE ==&gt; FR</t>
  </si>
  <si>
    <t>PL ==&gt; DE ==&gt; GB</t>
  </si>
  <si>
    <t>PL ==&gt; DE ==&gt; GR</t>
  </si>
  <si>
    <t>PL ==&gt; DE ==&gt; HR</t>
  </si>
  <si>
    <t>PL ==&gt; DE ==&gt; HU</t>
  </si>
  <si>
    <t>PL ==&gt; DE ==&gt; IE</t>
  </si>
  <si>
    <t>PL ==&gt; DE ==&gt; LU</t>
  </si>
  <si>
    <t>PL ==&gt; DE ==&gt; NL</t>
  </si>
  <si>
    <t>PL ==&gt; DE ==&gt; PT</t>
  </si>
  <si>
    <t>PL ==&gt; DE ==&gt; RO</t>
  </si>
  <si>
    <t>PL ==&gt; DE ==&gt; SE</t>
  </si>
  <si>
    <t>PL ==&gt; DE ==&gt; SI</t>
  </si>
  <si>
    <t>PL ==&gt; DE ==&gt; SK</t>
  </si>
  <si>
    <t>SE==&gt;DE</t>
  </si>
  <si>
    <t>SE ==&gt; DE ==&gt; BG</t>
  </si>
  <si>
    <t>SE ==&gt; DE ==&gt; BE</t>
  </si>
  <si>
    <t>SE ==&gt; DE ==&gt; DK</t>
  </si>
  <si>
    <t>SE ==&gt; DE ==&gt; ES</t>
  </si>
  <si>
    <t>SE ==&gt; DE ==&gt; FI</t>
  </si>
  <si>
    <t>SE ==&gt; DE ==&gt; FR</t>
  </si>
  <si>
    <t>SE ==&gt; DE ==&gt; GB</t>
  </si>
  <si>
    <t>SE ==&gt; DE ==&gt; GR</t>
  </si>
  <si>
    <t>SE ==&gt; DE ==&gt; HR</t>
  </si>
  <si>
    <t>SE ==&gt; DE ==&gt; HU</t>
  </si>
  <si>
    <t>SE ==&gt; DE ==&gt; IE</t>
  </si>
  <si>
    <t>SE ==&gt; DE ==&gt; LU</t>
  </si>
  <si>
    <t>SE ==&gt; DE ==&gt; NL</t>
  </si>
  <si>
    <t>SE ==&gt; DE ==&gt; PT</t>
  </si>
  <si>
    <t>SE ==&gt; DE ==&gt; RO</t>
  </si>
  <si>
    <t>SE ==&gt; DE ==&gt; SE</t>
  </si>
  <si>
    <t>SE ==&gt; DE ==&gt; SI</t>
  </si>
  <si>
    <t>SE ==&gt; DE ==&gt; SK</t>
  </si>
  <si>
    <t>SI==&gt;DE</t>
  </si>
  <si>
    <t>SI ==&gt; DE ==&gt; BG</t>
  </si>
  <si>
    <t>SI ==&gt; DE ==&gt; BE</t>
  </si>
  <si>
    <t>SI ==&gt; DE ==&gt; DK</t>
  </si>
  <si>
    <t>SI ==&gt; DE ==&gt; ES</t>
  </si>
  <si>
    <t>SI ==&gt; DE ==&gt; FI</t>
  </si>
  <si>
    <t>SI ==&gt; DE ==&gt; FR</t>
  </si>
  <si>
    <t>SI ==&gt; DE ==&gt; GB</t>
  </si>
  <si>
    <t>SI ==&gt; DE ==&gt; GR</t>
  </si>
  <si>
    <t>SI ==&gt; DE ==&gt; HR</t>
  </si>
  <si>
    <t>SI ==&gt; DE ==&gt; HU</t>
  </si>
  <si>
    <t>SI ==&gt; DE ==&gt; IE</t>
  </si>
  <si>
    <t>SI ==&gt; DE ==&gt; LU</t>
  </si>
  <si>
    <t>SI ==&gt; DE ==&gt; NL</t>
  </si>
  <si>
    <t>SI ==&gt; DE ==&gt; PT</t>
  </si>
  <si>
    <t>SI ==&gt; DE ==&gt; RO</t>
  </si>
  <si>
    <t>SI ==&gt; DE ==&gt; SI</t>
  </si>
  <si>
    <t>SI ==&gt; DE ==&gt; SK</t>
  </si>
  <si>
    <t xml:space="preserve">Time </t>
  </si>
  <si>
    <t>Km</t>
  </si>
  <si>
    <t>Time2</t>
  </si>
  <si>
    <t>Km2</t>
  </si>
  <si>
    <t>Total Time</t>
  </si>
  <si>
    <t>Total Km</t>
  </si>
  <si>
    <t>93.4</t>
  </si>
  <si>
    <t>97.8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</si>
</sst>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&quot;€&quot;_-;\-* #,##0.00\ &quot;€&quot;_-;_-* &quot;-&quot;??\ &quot;€&quot;_-;_-@_-"/>
    <numFmt numFmtId="165" formatCode="_-* #,##0.00\ &quot;DM&quot;_-;\-* #,##0.00\ &quot;DM&quot;_-;_-* &quot;-&quot;??\ &quot;DM&quot;_-;_-@_-"/>
    <numFmt numFmtId="166" formatCode="_-[$€-2]\ * #,##0_-;\-[$€-2]\ * #,##0_-;_-[$€-2]\ * &quot;-&quot;??_-;_-@_-"/>
    <numFmt numFmtId="167" formatCode="_-* #,##0\ [$€-407]_-;\-* #,##0\ [$€-407]_-;_-* &quot;-&quot;??\ [$€-407]_-;_-@_-"/>
    <numFmt numFmtId="168" formatCode="#,##0.00\ _€"/>
    <numFmt numFmtId="169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sz val="10"/>
      <name val="Wingdings 2"/>
      <family val="1"/>
      <charset val="2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theme="0" tint="-0.14999847407452621"/>
      </left>
      <right style="dotted">
        <color theme="0" tint="-0.14999847407452621"/>
      </right>
      <top style="dotted">
        <color theme="0" tint="-0.14999847407452621"/>
      </top>
      <bottom style="dotted">
        <color theme="0" tint="-0.14999847407452621"/>
      </bottom>
      <diagonal/>
    </border>
    <border>
      <left/>
      <right style="dotted">
        <color theme="0" tint="-0.14999847407452621"/>
      </right>
      <top style="dotted">
        <color theme="0" tint="-0.14999847407452621"/>
      </top>
      <bottom style="dotted">
        <color theme="0" tint="-0.14999847407452621"/>
      </bottom>
      <diagonal/>
    </border>
    <border>
      <left style="dotted">
        <color theme="0" tint="-0.14999847407452621"/>
      </left>
      <right style="dotted">
        <color theme="0" tint="-0.14999847407452621"/>
      </right>
      <top style="dotted">
        <color theme="0" tint="-0.14999847407452621"/>
      </top>
      <bottom/>
      <diagonal/>
    </border>
    <border>
      <left style="dotted">
        <color theme="0" tint="-0.14999847407452621"/>
      </left>
      <right style="dotted">
        <color theme="0" tint="-0.14999847407452621"/>
      </right>
      <top/>
      <bottom style="dotted">
        <color theme="0" tint="-0.149998474074526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rgb="FFD9D9D9"/>
      </left>
      <right style="dotted">
        <color rgb="FFD9D9D9"/>
      </right>
      <top style="dotted">
        <color rgb="FFD9D9D9"/>
      </top>
      <bottom style="dotted">
        <color rgb="FFD9D9D9"/>
      </bottom>
      <diagonal/>
    </border>
    <border>
      <left/>
      <right style="dotted">
        <color rgb="FFD9D9D9"/>
      </right>
      <top style="dotted">
        <color rgb="FFD9D9D9"/>
      </top>
      <bottom style="dotted">
        <color rgb="FFD9D9D9"/>
      </bottom>
      <diagonal/>
    </border>
  </borders>
  <cellStyleXfs count="8">
    <xf numFmtId="0" fontId="0" fillId="0" borderId="0"/>
    <xf numFmtId="0" fontId="3" fillId="0" borderId="0"/>
    <xf numFmtId="0" fontId="2" fillId="3" borderId="0" applyNumberFormat="0" applyBorder="0" applyAlignment="0" applyProtection="0"/>
    <xf numFmtId="0" fontId="1" fillId="2" borderId="0" applyNumberFormat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5" fillId="0" borderId="0"/>
    <xf numFmtId="0" fontId="5" fillId="0" borderId="0"/>
  </cellStyleXfs>
  <cellXfs count="156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9" fillId="5" borderId="2" xfId="0" applyFont="1" applyFill="1" applyBorder="1"/>
    <xf numFmtId="0" fontId="10" fillId="5" borderId="2" xfId="0" applyFont="1" applyFill="1" applyBorder="1"/>
    <xf numFmtId="166" fontId="10" fillId="5" borderId="2" xfId="0" applyNumberFormat="1" applyFont="1" applyFill="1" applyBorder="1"/>
    <xf numFmtId="167" fontId="10" fillId="5" borderId="2" xfId="0" applyNumberFormat="1" applyFont="1" applyFill="1" applyBorder="1"/>
    <xf numFmtId="0" fontId="0" fillId="0" borderId="2" xfId="0" applyBorder="1"/>
    <xf numFmtId="0" fontId="0" fillId="7" borderId="0" xfId="0" applyFill="1" applyBorder="1"/>
    <xf numFmtId="0" fontId="0" fillId="0" borderId="3" xfId="0" applyBorder="1"/>
    <xf numFmtId="0" fontId="9" fillId="8" borderId="2" xfId="0" applyFont="1" applyFill="1" applyBorder="1"/>
    <xf numFmtId="0" fontId="10" fillId="8" borderId="2" xfId="0" applyFont="1" applyFill="1" applyBorder="1"/>
    <xf numFmtId="14" fontId="10" fillId="8" borderId="2" xfId="0" applyNumberFormat="1" applyFont="1" applyFill="1" applyBorder="1"/>
    <xf numFmtId="20" fontId="10" fillId="8" borderId="2" xfId="0" applyNumberFormat="1" applyFont="1" applyFill="1" applyBorder="1"/>
    <xf numFmtId="2" fontId="10" fillId="8" borderId="2" xfId="0" applyNumberFormat="1" applyFont="1" applyFill="1" applyBorder="1"/>
    <xf numFmtId="166" fontId="10" fillId="8" borderId="2" xfId="0" applyNumberFormat="1" applyFont="1" applyFill="1" applyBorder="1"/>
    <xf numFmtId="167" fontId="10" fillId="8" borderId="2" xfId="0" applyNumberFormat="1" applyFont="1" applyFill="1" applyBorder="1"/>
    <xf numFmtId="0" fontId="0" fillId="9" borderId="2" xfId="0" applyFill="1" applyBorder="1"/>
    <xf numFmtId="0" fontId="0" fillId="9" borderId="3" xfId="0" applyFill="1" applyBorder="1"/>
    <xf numFmtId="0" fontId="10" fillId="6" borderId="2" xfId="0" applyFont="1" applyFill="1" applyBorder="1"/>
    <xf numFmtId="20" fontId="10" fillId="6" borderId="2" xfId="0" applyNumberFormat="1" applyFont="1" applyFill="1" applyBorder="1"/>
    <xf numFmtId="2" fontId="10" fillId="6" borderId="2" xfId="0" applyNumberFormat="1" applyFont="1" applyFill="1" applyBorder="1"/>
    <xf numFmtId="166" fontId="10" fillId="6" borderId="2" xfId="0" applyNumberFormat="1" applyFont="1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Border="1"/>
    <xf numFmtId="166" fontId="0" fillId="0" borderId="2" xfId="0" applyNumberFormat="1" applyBorder="1"/>
    <xf numFmtId="167" fontId="0" fillId="0" borderId="2" xfId="0" applyNumberFormat="1" applyBorder="1"/>
    <xf numFmtId="0" fontId="10" fillId="7" borderId="0" xfId="0" applyFont="1" applyFill="1" applyBorder="1"/>
    <xf numFmtId="20" fontId="10" fillId="7" borderId="0" xfId="0" applyNumberFormat="1" applyFont="1" applyFill="1" applyBorder="1"/>
    <xf numFmtId="166" fontId="10" fillId="7" borderId="0" xfId="0" applyNumberFormat="1" applyFont="1" applyFill="1" applyBorder="1"/>
    <xf numFmtId="167" fontId="10" fillId="7" borderId="0" xfId="0" applyNumberFormat="1" applyFont="1" applyFill="1" applyBorder="1"/>
    <xf numFmtId="0" fontId="0" fillId="0" borderId="5" xfId="0" applyBorder="1"/>
    <xf numFmtId="0" fontId="10" fillId="9" borderId="5" xfId="0" applyFont="1" applyFill="1" applyBorder="1"/>
    <xf numFmtId="20" fontId="10" fillId="9" borderId="5" xfId="0" applyNumberFormat="1" applyFont="1" applyFill="1" applyBorder="1"/>
    <xf numFmtId="166" fontId="10" fillId="9" borderId="5" xfId="0" applyNumberFormat="1" applyFont="1" applyFill="1" applyBorder="1"/>
    <xf numFmtId="167" fontId="10" fillId="9" borderId="5" xfId="0" applyNumberFormat="1" applyFont="1" applyFill="1" applyBorder="1"/>
    <xf numFmtId="0" fontId="10" fillId="9" borderId="2" xfId="0" applyFont="1" applyFill="1" applyBorder="1"/>
    <xf numFmtId="20" fontId="10" fillId="9" borderId="2" xfId="0" applyNumberFormat="1" applyFont="1" applyFill="1" applyBorder="1"/>
    <xf numFmtId="166" fontId="10" fillId="9" borderId="2" xfId="0" applyNumberFormat="1" applyFont="1" applyFill="1" applyBorder="1"/>
    <xf numFmtId="167" fontId="10" fillId="9" borderId="2" xfId="0" applyNumberFormat="1" applyFont="1" applyFill="1" applyBorder="1"/>
    <xf numFmtId="0" fontId="11" fillId="9" borderId="2" xfId="0" applyFont="1" applyFill="1" applyBorder="1"/>
    <xf numFmtId="20" fontId="11" fillId="9" borderId="2" xfId="0" applyNumberFormat="1" applyFont="1" applyFill="1" applyBorder="1"/>
    <xf numFmtId="166" fontId="11" fillId="9" borderId="2" xfId="0" applyNumberFormat="1" applyFont="1" applyFill="1" applyBorder="1"/>
    <xf numFmtId="167" fontId="11" fillId="9" borderId="2" xfId="0" applyNumberFormat="1" applyFont="1" applyFill="1" applyBorder="1"/>
    <xf numFmtId="0" fontId="0" fillId="9" borderId="0" xfId="0" applyFill="1"/>
    <xf numFmtId="0" fontId="4" fillId="9" borderId="0" xfId="0" applyFont="1" applyFill="1" applyBorder="1"/>
    <xf numFmtId="0" fontId="0" fillId="9" borderId="0" xfId="0" applyFill="1" applyBorder="1"/>
    <xf numFmtId="0" fontId="9" fillId="5" borderId="6" xfId="0" applyFont="1" applyFill="1" applyBorder="1" applyAlignment="1">
      <alignment horizontal="left" vertical="center"/>
    </xf>
    <xf numFmtId="0" fontId="0" fillId="9" borderId="0" xfId="0" applyFill="1" applyBorder="1" applyAlignment="1">
      <alignment horizontal="center" vertical="center"/>
    </xf>
    <xf numFmtId="0" fontId="0" fillId="5" borderId="6" xfId="0" applyFont="1" applyFill="1" applyBorder="1"/>
    <xf numFmtId="0" fontId="0" fillId="4" borderId="6" xfId="0" applyFill="1" applyBorder="1"/>
    <xf numFmtId="0" fontId="6" fillId="5" borderId="6" xfId="0" applyFont="1" applyFill="1" applyBorder="1"/>
    <xf numFmtId="167" fontId="6" fillId="5" borderId="6" xfId="0" applyNumberFormat="1" applyFont="1" applyFill="1" applyBorder="1"/>
    <xf numFmtId="164" fontId="6" fillId="5" borderId="6" xfId="0" applyNumberFormat="1" applyFont="1" applyFill="1" applyBorder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wrapText="1"/>
    </xf>
    <xf numFmtId="14" fontId="14" fillId="0" borderId="0" xfId="0" applyNumberFormat="1" applyFont="1" applyAlignment="1">
      <alignment horizontal="left" wrapText="1"/>
    </xf>
    <xf numFmtId="0" fontId="8" fillId="0" borderId="0" xfId="0" applyFont="1"/>
    <xf numFmtId="0" fontId="8" fillId="6" borderId="1" xfId="0" applyFont="1" applyFill="1" applyBorder="1"/>
    <xf numFmtId="0" fontId="8" fillId="6" borderId="1" xfId="0" applyFont="1" applyFill="1" applyBorder="1" applyAlignment="1">
      <alignment wrapText="1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vertical="top" wrapText="1"/>
    </xf>
    <xf numFmtId="0" fontId="0" fillId="0" borderId="0" xfId="0" applyFont="1"/>
    <xf numFmtId="0" fontId="0" fillId="0" borderId="0" xfId="0" applyFont="1" applyBorder="1" applyAlignment="1">
      <alignment vertical="top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/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0" fillId="0" borderId="0" xfId="0" applyFont="1" applyAlignment="1">
      <alignment wrapText="1"/>
    </xf>
    <xf numFmtId="168" fontId="10" fillId="5" borderId="2" xfId="0" applyNumberFormat="1" applyFont="1" applyFill="1" applyBorder="1"/>
    <xf numFmtId="168" fontId="10" fillId="8" borderId="2" xfId="0" applyNumberFormat="1" applyFont="1" applyFill="1" applyBorder="1"/>
    <xf numFmtId="168" fontId="10" fillId="6" borderId="2" xfId="0" applyNumberFormat="1" applyFont="1" applyFill="1" applyBorder="1"/>
    <xf numFmtId="168" fontId="0" fillId="0" borderId="2" xfId="0" applyNumberFormat="1" applyBorder="1"/>
    <xf numFmtId="168" fontId="10" fillId="7" borderId="0" xfId="0" applyNumberFormat="1" applyFont="1" applyFill="1" applyBorder="1"/>
    <xf numFmtId="168" fontId="10" fillId="9" borderId="5" xfId="0" applyNumberFormat="1" applyFont="1" applyFill="1" applyBorder="1"/>
    <xf numFmtId="168" fontId="10" fillId="9" borderId="2" xfId="0" applyNumberFormat="1" applyFont="1" applyFill="1" applyBorder="1"/>
    <xf numFmtId="168" fontId="11" fillId="9" borderId="2" xfId="0" applyNumberFormat="1" applyFont="1" applyFill="1" applyBorder="1"/>
    <xf numFmtId="49" fontId="10" fillId="8" borderId="2" xfId="0" applyNumberFormat="1" applyFont="1" applyFill="1" applyBorder="1" applyAlignment="1">
      <alignment horizontal="right"/>
    </xf>
    <xf numFmtId="49" fontId="14" fillId="0" borderId="0" xfId="0" quotePrefix="1" applyNumberFormat="1" applyFont="1" applyAlignment="1">
      <alignment wrapText="1"/>
    </xf>
    <xf numFmtId="0" fontId="10" fillId="8" borderId="2" xfId="0" applyFont="1" applyFill="1" applyBorder="1" applyAlignment="1">
      <alignment wrapText="1"/>
    </xf>
    <xf numFmtId="49" fontId="10" fillId="8" borderId="2" xfId="0" applyNumberFormat="1" applyFont="1" applyFill="1" applyBorder="1" applyAlignment="1">
      <alignment horizontal="left"/>
    </xf>
    <xf numFmtId="169" fontId="10" fillId="8" borderId="2" xfId="0" applyNumberFormat="1" applyFont="1" applyFill="1" applyBorder="1"/>
    <xf numFmtId="0" fontId="4" fillId="0" borderId="0" xfId="0" applyFont="1"/>
    <xf numFmtId="0" fontId="15" fillId="0" borderId="0" xfId="0" applyFont="1" applyAlignment="1">
      <alignment horizontal="center" vertical="center"/>
    </xf>
    <xf numFmtId="0" fontId="15" fillId="5" borderId="8" xfId="0" applyFont="1" applyFill="1" applyBorder="1" applyAlignment="1">
      <alignment horizontal="center" vertical="center"/>
    </xf>
    <xf numFmtId="0" fontId="15" fillId="5" borderId="9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6" fillId="6" borderId="13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6" fillId="0" borderId="1" xfId="3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5" fillId="5" borderId="0" xfId="0" applyFont="1" applyFill="1" applyAlignment="1">
      <alignment horizontal="center" vertical="center" textRotation="90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 wrapText="1"/>
    </xf>
    <xf numFmtId="0" fontId="10" fillId="11" borderId="29" xfId="0" applyFont="1" applyFill="1" applyBorder="1"/>
    <xf numFmtId="0" fontId="10" fillId="11" borderId="30" xfId="0" applyFont="1" applyFill="1" applyBorder="1"/>
    <xf numFmtId="0" fontId="0" fillId="0" borderId="0" xfId="0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15" fillId="8" borderId="11" xfId="0" applyFont="1" applyFill="1" applyBorder="1" applyAlignment="1">
      <alignment horizontal="center" vertical="center"/>
    </xf>
    <xf numFmtId="0" fontId="15" fillId="10" borderId="11" xfId="0" applyFont="1" applyFill="1" applyBorder="1" applyAlignment="1">
      <alignment horizontal="center" vertical="center"/>
    </xf>
    <xf numFmtId="0" fontId="9" fillId="12" borderId="0" xfId="0" applyFont="1" applyFill="1" applyAlignment="1">
      <alignment horizontal="left"/>
    </xf>
    <xf numFmtId="0" fontId="9" fillId="12" borderId="0" xfId="0" applyFont="1" applyFill="1" applyAlignment="1">
      <alignment horizontal="center"/>
    </xf>
    <xf numFmtId="0" fontId="9" fillId="12" borderId="0" xfId="0" applyFont="1" applyFill="1"/>
    <xf numFmtId="0" fontId="0" fillId="8" borderId="1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7" fillId="0" borderId="0" xfId="0" applyFont="1"/>
    <xf numFmtId="0" fontId="0" fillId="0" borderId="0" xfId="0" applyAlignment="1">
      <alignment horizontal="left" vertical="center"/>
    </xf>
    <xf numFmtId="0" fontId="15" fillId="10" borderId="20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right"/>
    </xf>
    <xf numFmtId="0" fontId="15" fillId="5" borderId="10" xfId="0" applyFont="1" applyFill="1" applyBorder="1" applyAlignment="1">
      <alignment horizontal="center" vertical="center" textRotation="90"/>
    </xf>
    <xf numFmtId="0" fontId="15" fillId="5" borderId="16" xfId="0" applyFont="1" applyFill="1" applyBorder="1" applyAlignment="1">
      <alignment horizontal="center" vertical="center" textRotation="90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</cellXfs>
  <cellStyles count="8">
    <cellStyle name="Neutral 2" xfId="2" xr:uid="{00000000-0005-0000-0000-000000000000}"/>
    <cellStyle name="Normal" xfId="0" builtinId="0"/>
    <cellStyle name="Schlecht 2" xfId="3" xr:uid="{00000000-0005-0000-0000-000001000000}"/>
    <cellStyle name="Standard 2" xfId="1" xr:uid="{00000000-0005-0000-0000-000003000000}"/>
    <cellStyle name="Standard 2 2" xfId="4" xr:uid="{00000000-0005-0000-0000-000004000000}"/>
    <cellStyle name="Standard 5" xfId="6" xr:uid="{00000000-0005-0000-0000-000005000000}"/>
    <cellStyle name="Standard 6" xfId="7" xr:uid="{00000000-0005-0000-0000-000006000000}"/>
    <cellStyle name="Währung 2" xfId="5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46"/>
  <sheetViews>
    <sheetView workbookViewId="0">
      <selection activeCell="D15" sqref="D15"/>
    </sheetView>
  </sheetViews>
  <sheetFormatPr defaultColWidth="11.453125" defaultRowHeight="14.5" x14ac:dyDescent="0.35"/>
  <cols>
    <col min="1" max="1" width="26.1796875" style="1" customWidth="1"/>
    <col min="2" max="2" width="75.453125" style="2" customWidth="1"/>
    <col min="3" max="3" width="16.81640625" style="1" bestFit="1" customWidth="1"/>
    <col min="4" max="16384" width="11.453125" style="1"/>
  </cols>
  <sheetData>
    <row r="2" spans="1:2" ht="25" x14ac:dyDescent="0.5">
      <c r="A2" s="55" t="s">
        <v>381</v>
      </c>
    </row>
    <row r="4" spans="1:2" ht="25" x14ac:dyDescent="0.5">
      <c r="A4" s="55" t="s">
        <v>422</v>
      </c>
    </row>
    <row r="6" spans="1:2" ht="15.5" x14ac:dyDescent="0.35">
      <c r="A6" s="56" t="s">
        <v>382</v>
      </c>
      <c r="B6" s="57" t="s">
        <v>383</v>
      </c>
    </row>
    <row r="7" spans="1:2" ht="15.5" x14ac:dyDescent="0.35">
      <c r="A7" s="56" t="s">
        <v>384</v>
      </c>
      <c r="B7" s="81" t="s">
        <v>550</v>
      </c>
    </row>
    <row r="8" spans="1:2" ht="15.5" x14ac:dyDescent="0.35">
      <c r="A8" s="56" t="s">
        <v>385</v>
      </c>
      <c r="B8" s="58">
        <v>43738</v>
      </c>
    </row>
    <row r="9" spans="1:2" ht="15.5" x14ac:dyDescent="0.35">
      <c r="A9" s="56" t="s">
        <v>35</v>
      </c>
      <c r="B9" s="57" t="s">
        <v>386</v>
      </c>
    </row>
    <row r="10" spans="1:2" ht="15.5" x14ac:dyDescent="0.35">
      <c r="A10" s="56" t="s">
        <v>387</v>
      </c>
      <c r="B10" s="57" t="s">
        <v>388</v>
      </c>
    </row>
    <row r="11" spans="1:2" ht="15.5" x14ac:dyDescent="0.35">
      <c r="A11" s="56" t="s">
        <v>389</v>
      </c>
      <c r="B11" s="57" t="s">
        <v>394</v>
      </c>
    </row>
    <row r="12" spans="1:2" ht="15.5" x14ac:dyDescent="0.35">
      <c r="A12" s="56" t="s">
        <v>29</v>
      </c>
      <c r="B12" s="57" t="s">
        <v>395</v>
      </c>
    </row>
    <row r="15" spans="1:2" x14ac:dyDescent="0.35">
      <c r="A15" s="59" t="s">
        <v>390</v>
      </c>
      <c r="B15" s="2" t="s">
        <v>391</v>
      </c>
    </row>
    <row r="16" spans="1:2" x14ac:dyDescent="0.35">
      <c r="A16" s="60" t="s">
        <v>392</v>
      </c>
      <c r="B16" s="61" t="s">
        <v>393</v>
      </c>
    </row>
    <row r="17" spans="1:2" s="64" customFormat="1" x14ac:dyDescent="0.35">
      <c r="A17" s="62" t="s">
        <v>396</v>
      </c>
      <c r="B17" s="63" t="s">
        <v>399</v>
      </c>
    </row>
    <row r="18" spans="1:2" s="64" customFormat="1" x14ac:dyDescent="0.35">
      <c r="A18" s="62" t="s">
        <v>397</v>
      </c>
      <c r="B18" s="63" t="s">
        <v>400</v>
      </c>
    </row>
    <row r="19" spans="1:2" s="64" customFormat="1" x14ac:dyDescent="0.35">
      <c r="A19" s="62" t="s">
        <v>401</v>
      </c>
      <c r="B19" s="63" t="s">
        <v>402</v>
      </c>
    </row>
    <row r="20" spans="1:2" s="64" customFormat="1" x14ac:dyDescent="0.35">
      <c r="A20" s="62" t="s">
        <v>398</v>
      </c>
      <c r="B20" s="63" t="s">
        <v>403</v>
      </c>
    </row>
    <row r="21" spans="1:2" s="64" customFormat="1" x14ac:dyDescent="0.35">
      <c r="A21" s="62" t="s">
        <v>404</v>
      </c>
      <c r="B21" s="63"/>
    </row>
    <row r="22" spans="1:2" s="64" customFormat="1" x14ac:dyDescent="0.35">
      <c r="A22" s="62" t="s">
        <v>404</v>
      </c>
      <c r="B22" s="63"/>
    </row>
    <row r="23" spans="1:2" s="64" customFormat="1" ht="58" x14ac:dyDescent="0.35">
      <c r="A23" s="62" t="s">
        <v>419</v>
      </c>
      <c r="B23" s="63" t="s">
        <v>418</v>
      </c>
    </row>
    <row r="24" spans="1:2" s="64" customFormat="1" x14ac:dyDescent="0.35">
      <c r="A24" s="62"/>
      <c r="B24" s="63"/>
    </row>
    <row r="25" spans="1:2" s="64" customFormat="1" x14ac:dyDescent="0.35">
      <c r="A25" s="62" t="s">
        <v>405</v>
      </c>
      <c r="B25" s="63" t="s">
        <v>406</v>
      </c>
    </row>
    <row r="26" spans="1:2" s="64" customFormat="1" x14ac:dyDescent="0.35">
      <c r="A26" s="62" t="s">
        <v>407</v>
      </c>
      <c r="B26" s="63" t="s">
        <v>409</v>
      </c>
    </row>
    <row r="27" spans="1:2" s="64" customFormat="1" x14ac:dyDescent="0.35">
      <c r="A27" s="62" t="s">
        <v>408</v>
      </c>
      <c r="B27" s="63" t="s">
        <v>410</v>
      </c>
    </row>
    <row r="28" spans="1:2" s="64" customFormat="1" x14ac:dyDescent="0.35">
      <c r="A28" s="62" t="s">
        <v>411</v>
      </c>
      <c r="B28" s="63" t="s">
        <v>413</v>
      </c>
    </row>
    <row r="29" spans="1:2" s="64" customFormat="1" x14ac:dyDescent="0.35">
      <c r="A29" s="62" t="s">
        <v>412</v>
      </c>
      <c r="B29" s="63" t="s">
        <v>414</v>
      </c>
    </row>
    <row r="30" spans="1:2" s="64" customFormat="1" x14ac:dyDescent="0.35">
      <c r="A30" s="62"/>
      <c r="B30" s="63"/>
    </row>
    <row r="31" spans="1:2" s="64" customFormat="1" x14ac:dyDescent="0.35">
      <c r="A31" s="62"/>
      <c r="B31" s="63"/>
    </row>
    <row r="32" spans="1:2" s="67" customFormat="1" x14ac:dyDescent="0.35">
      <c r="A32" s="65"/>
      <c r="B32" s="66"/>
    </row>
    <row r="33" spans="1:3" s="64" customFormat="1" x14ac:dyDescent="0.35">
      <c r="A33" s="68"/>
      <c r="B33" s="69"/>
    </row>
    <row r="34" spans="1:3" s="64" customFormat="1" x14ac:dyDescent="0.35">
      <c r="A34" s="68"/>
      <c r="B34" s="69"/>
    </row>
    <row r="35" spans="1:3" s="64" customFormat="1" x14ac:dyDescent="0.35">
      <c r="A35" s="70" t="s">
        <v>26</v>
      </c>
      <c r="B35" s="69"/>
    </row>
    <row r="36" spans="1:3" s="64" customFormat="1" x14ac:dyDescent="0.35">
      <c r="A36" s="60" t="s">
        <v>27</v>
      </c>
      <c r="B36" s="60" t="s">
        <v>28</v>
      </c>
      <c r="C36" s="60" t="s">
        <v>29</v>
      </c>
    </row>
    <row r="37" spans="1:3" s="64" customFormat="1" x14ac:dyDescent="0.35">
      <c r="A37" s="62" t="s">
        <v>415</v>
      </c>
      <c r="B37" s="63" t="s">
        <v>416</v>
      </c>
      <c r="C37" s="62" t="s">
        <v>417</v>
      </c>
    </row>
    <row r="38" spans="1:3" s="64" customFormat="1" ht="29" x14ac:dyDescent="0.35">
      <c r="A38" s="62" t="s">
        <v>420</v>
      </c>
      <c r="B38" s="63" t="s">
        <v>421</v>
      </c>
      <c r="C38" s="62" t="s">
        <v>417</v>
      </c>
    </row>
    <row r="39" spans="1:3" s="64" customFormat="1" x14ac:dyDescent="0.35">
      <c r="A39" s="62" t="s">
        <v>548</v>
      </c>
      <c r="B39" s="63" t="s">
        <v>549</v>
      </c>
      <c r="C39" s="62" t="s">
        <v>417</v>
      </c>
    </row>
    <row r="40" spans="1:3" s="64" customFormat="1" x14ac:dyDescent="0.35">
      <c r="A40" s="62"/>
      <c r="B40" s="63"/>
      <c r="C40" s="62"/>
    </row>
    <row r="41" spans="1:3" s="64" customFormat="1" x14ac:dyDescent="0.35">
      <c r="A41" s="62"/>
      <c r="B41" s="63"/>
      <c r="C41" s="62"/>
    </row>
    <row r="42" spans="1:3" x14ac:dyDescent="0.35">
      <c r="A42" s="62"/>
      <c r="B42" s="63"/>
      <c r="C42" s="62"/>
    </row>
    <row r="43" spans="1:3" x14ac:dyDescent="0.35">
      <c r="A43" s="68"/>
      <c r="B43" s="69"/>
    </row>
    <row r="44" spans="1:3" x14ac:dyDescent="0.35">
      <c r="A44" s="68"/>
      <c r="B44" s="69"/>
    </row>
    <row r="45" spans="1:3" x14ac:dyDescent="0.35">
      <c r="A45" s="68"/>
      <c r="B45" s="69"/>
    </row>
    <row r="46" spans="1:3" x14ac:dyDescent="0.35">
      <c r="A46" s="64"/>
      <c r="B46" s="7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2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" sqref="C1"/>
    </sheetView>
  </sheetViews>
  <sheetFormatPr defaultColWidth="9.1796875" defaultRowHeight="14.5" x14ac:dyDescent="0.35"/>
  <cols>
    <col min="1" max="1" width="6.453125" style="7" customWidth="1"/>
    <col min="2" max="2" width="10.36328125" style="7" bestFit="1" customWidth="1"/>
    <col min="3" max="3" width="20.81640625" style="7" bestFit="1" customWidth="1"/>
    <col min="4" max="4" width="14.453125" style="7" bestFit="1" customWidth="1"/>
    <col min="5" max="5" width="17" style="7" bestFit="1" customWidth="1"/>
    <col min="6" max="6" width="22.6328125" style="7" bestFit="1" customWidth="1"/>
    <col min="7" max="7" width="24" style="7" bestFit="1" customWidth="1"/>
    <col min="8" max="8" width="15.6328125" style="7" bestFit="1" customWidth="1"/>
    <col min="9" max="9" width="6.453125" style="7" bestFit="1" customWidth="1"/>
    <col min="10" max="10" width="8.81640625" style="7" bestFit="1" customWidth="1"/>
    <col min="11" max="11" width="7.81640625" style="7" bestFit="1" customWidth="1"/>
    <col min="12" max="12" width="6.453125" style="7" bestFit="1" customWidth="1"/>
    <col min="13" max="13" width="6.6328125" style="7" customWidth="1"/>
    <col min="14" max="14" width="6.453125" style="7" customWidth="1"/>
    <col min="15" max="15" width="5.6328125" style="7" customWidth="1"/>
    <col min="16" max="18" width="5.453125" style="7" customWidth="1"/>
    <col min="19" max="19" width="13.453125" style="7" bestFit="1" customWidth="1"/>
    <col min="20" max="20" width="8.453125" style="7" customWidth="1"/>
    <col min="21" max="21" width="75.1796875" style="7" customWidth="1"/>
    <col min="22" max="22" width="13.453125" style="7" bestFit="1" customWidth="1"/>
    <col min="23" max="23" width="16.1796875" style="7" bestFit="1" customWidth="1"/>
    <col min="24" max="24" width="21" style="7" bestFit="1" customWidth="1"/>
    <col min="25" max="25" width="11.81640625" style="26" customWidth="1"/>
    <col min="26" max="26" width="18.453125" style="7" bestFit="1" customWidth="1"/>
    <col min="27" max="27" width="21.81640625" style="27" bestFit="1" customWidth="1"/>
    <col min="28" max="28" width="11.81640625" style="75" customWidth="1"/>
    <col min="29" max="29" width="67" style="27" bestFit="1" customWidth="1"/>
    <col min="30" max="250" width="9.1796875" style="7"/>
    <col min="251" max="251" width="6.453125" style="7" customWidth="1"/>
    <col min="252" max="252" width="7.453125" style="7" customWidth="1"/>
    <col min="253" max="253" width="20.81640625" style="7" bestFit="1" customWidth="1"/>
    <col min="254" max="254" width="13" style="7" customWidth="1"/>
    <col min="255" max="255" width="10.6328125" style="7" bestFit="1" customWidth="1"/>
    <col min="256" max="256" width="11.1796875" style="7" customWidth="1"/>
    <col min="257" max="257" width="11" style="7" customWidth="1"/>
    <col min="258" max="258" width="9.453125" style="7" customWidth="1"/>
    <col min="259" max="259" width="17.453125" style="7" bestFit="1" customWidth="1"/>
    <col min="260" max="260" width="12.36328125" style="7" customWidth="1"/>
    <col min="261" max="261" width="12" style="7" customWidth="1"/>
    <col min="262" max="262" width="6.36328125" style="7" customWidth="1"/>
    <col min="263" max="263" width="7" style="7" bestFit="1" customWidth="1"/>
    <col min="264" max="264" width="7.36328125" style="7" customWidth="1"/>
    <col min="265" max="265" width="6.453125" style="7" customWidth="1"/>
    <col min="266" max="266" width="7.36328125" style="7" customWidth="1"/>
    <col min="267" max="267" width="6.453125" style="7" bestFit="1" customWidth="1"/>
    <col min="268" max="268" width="6.6328125" style="7" customWidth="1"/>
    <col min="269" max="269" width="6.453125" style="7" customWidth="1"/>
    <col min="270" max="270" width="5.6328125" style="7" customWidth="1"/>
    <col min="271" max="273" width="5.453125" style="7" customWidth="1"/>
    <col min="274" max="274" width="12.453125" style="7" customWidth="1"/>
    <col min="275" max="275" width="8.453125" style="7" customWidth="1"/>
    <col min="276" max="276" width="75.1796875" style="7" customWidth="1"/>
    <col min="277" max="277" width="11.36328125" style="7" customWidth="1"/>
    <col min="278" max="278" width="8.453125" style="7" customWidth="1"/>
    <col min="279" max="279" width="9.453125" style="7" customWidth="1"/>
    <col min="280" max="280" width="18" style="7" customWidth="1"/>
    <col min="281" max="281" width="11.81640625" style="7" customWidth="1"/>
    <col min="282" max="282" width="18.453125" style="7" bestFit="1" customWidth="1"/>
    <col min="283" max="283" width="12.6328125" style="7" customWidth="1"/>
    <col min="284" max="284" width="11.81640625" style="7" customWidth="1"/>
    <col min="285" max="285" width="67" style="7" bestFit="1" customWidth="1"/>
    <col min="286" max="506" width="9.1796875" style="7"/>
    <col min="507" max="507" width="6.453125" style="7" customWidth="1"/>
    <col min="508" max="508" width="7.453125" style="7" customWidth="1"/>
    <col min="509" max="509" width="20.81640625" style="7" bestFit="1" customWidth="1"/>
    <col min="510" max="510" width="13" style="7" customWidth="1"/>
    <col min="511" max="511" width="10.6328125" style="7" bestFit="1" customWidth="1"/>
    <col min="512" max="512" width="11.1796875" style="7" customWidth="1"/>
    <col min="513" max="513" width="11" style="7" customWidth="1"/>
    <col min="514" max="514" width="9.453125" style="7" customWidth="1"/>
    <col min="515" max="515" width="17.453125" style="7" bestFit="1" customWidth="1"/>
    <col min="516" max="516" width="12.36328125" style="7" customWidth="1"/>
    <col min="517" max="517" width="12" style="7" customWidth="1"/>
    <col min="518" max="518" width="6.36328125" style="7" customWidth="1"/>
    <col min="519" max="519" width="7" style="7" bestFit="1" customWidth="1"/>
    <col min="520" max="520" width="7.36328125" style="7" customWidth="1"/>
    <col min="521" max="521" width="6.453125" style="7" customWidth="1"/>
    <col min="522" max="522" width="7.36328125" style="7" customWidth="1"/>
    <col min="523" max="523" width="6.453125" style="7" bestFit="1" customWidth="1"/>
    <col min="524" max="524" width="6.6328125" style="7" customWidth="1"/>
    <col min="525" max="525" width="6.453125" style="7" customWidth="1"/>
    <col min="526" max="526" width="5.6328125" style="7" customWidth="1"/>
    <col min="527" max="529" width="5.453125" style="7" customWidth="1"/>
    <col min="530" max="530" width="12.453125" style="7" customWidth="1"/>
    <col min="531" max="531" width="8.453125" style="7" customWidth="1"/>
    <col min="532" max="532" width="75.1796875" style="7" customWidth="1"/>
    <col min="533" max="533" width="11.36328125" style="7" customWidth="1"/>
    <col min="534" max="534" width="8.453125" style="7" customWidth="1"/>
    <col min="535" max="535" width="9.453125" style="7" customWidth="1"/>
    <col min="536" max="536" width="18" style="7" customWidth="1"/>
    <col min="537" max="537" width="11.81640625" style="7" customWidth="1"/>
    <col min="538" max="538" width="18.453125" style="7" bestFit="1" customWidth="1"/>
    <col min="539" max="539" width="12.6328125" style="7" customWidth="1"/>
    <col min="540" max="540" width="11.81640625" style="7" customWidth="1"/>
    <col min="541" max="541" width="67" style="7" bestFit="1" customWidth="1"/>
    <col min="542" max="762" width="9.1796875" style="7"/>
    <col min="763" max="763" width="6.453125" style="7" customWidth="1"/>
    <col min="764" max="764" width="7.453125" style="7" customWidth="1"/>
    <col min="765" max="765" width="20.81640625" style="7" bestFit="1" customWidth="1"/>
    <col min="766" max="766" width="13" style="7" customWidth="1"/>
    <col min="767" max="767" width="10.6328125" style="7" bestFit="1" customWidth="1"/>
    <col min="768" max="768" width="11.1796875" style="7" customWidth="1"/>
    <col min="769" max="769" width="11" style="7" customWidth="1"/>
    <col min="770" max="770" width="9.453125" style="7" customWidth="1"/>
    <col min="771" max="771" width="17.453125" style="7" bestFit="1" customWidth="1"/>
    <col min="772" max="772" width="12.36328125" style="7" customWidth="1"/>
    <col min="773" max="773" width="12" style="7" customWidth="1"/>
    <col min="774" max="774" width="6.36328125" style="7" customWidth="1"/>
    <col min="775" max="775" width="7" style="7" bestFit="1" customWidth="1"/>
    <col min="776" max="776" width="7.36328125" style="7" customWidth="1"/>
    <col min="777" max="777" width="6.453125" style="7" customWidth="1"/>
    <col min="778" max="778" width="7.36328125" style="7" customWidth="1"/>
    <col min="779" max="779" width="6.453125" style="7" bestFit="1" customWidth="1"/>
    <col min="780" max="780" width="6.6328125" style="7" customWidth="1"/>
    <col min="781" max="781" width="6.453125" style="7" customWidth="1"/>
    <col min="782" max="782" width="5.6328125" style="7" customWidth="1"/>
    <col min="783" max="785" width="5.453125" style="7" customWidth="1"/>
    <col min="786" max="786" width="12.453125" style="7" customWidth="1"/>
    <col min="787" max="787" width="8.453125" style="7" customWidth="1"/>
    <col min="788" max="788" width="75.1796875" style="7" customWidth="1"/>
    <col min="789" max="789" width="11.36328125" style="7" customWidth="1"/>
    <col min="790" max="790" width="8.453125" style="7" customWidth="1"/>
    <col min="791" max="791" width="9.453125" style="7" customWidth="1"/>
    <col min="792" max="792" width="18" style="7" customWidth="1"/>
    <col min="793" max="793" width="11.81640625" style="7" customWidth="1"/>
    <col min="794" max="794" width="18.453125" style="7" bestFit="1" customWidth="1"/>
    <col min="795" max="795" width="12.6328125" style="7" customWidth="1"/>
    <col min="796" max="796" width="11.81640625" style="7" customWidth="1"/>
    <col min="797" max="797" width="67" style="7" bestFit="1" customWidth="1"/>
    <col min="798" max="1018" width="9.1796875" style="7"/>
    <col min="1019" max="1019" width="6.453125" style="7" customWidth="1"/>
    <col min="1020" max="1020" width="7.453125" style="7" customWidth="1"/>
    <col min="1021" max="1021" width="20.81640625" style="7" bestFit="1" customWidth="1"/>
    <col min="1022" max="1022" width="13" style="7" customWidth="1"/>
    <col min="1023" max="1023" width="10.6328125" style="7" bestFit="1" customWidth="1"/>
    <col min="1024" max="1024" width="11.1796875" style="7" customWidth="1"/>
    <col min="1025" max="1025" width="11" style="7" customWidth="1"/>
    <col min="1026" max="1026" width="9.453125" style="7" customWidth="1"/>
    <col min="1027" max="1027" width="17.453125" style="7" bestFit="1" customWidth="1"/>
    <col min="1028" max="1028" width="12.36328125" style="7" customWidth="1"/>
    <col min="1029" max="1029" width="12" style="7" customWidth="1"/>
    <col min="1030" max="1030" width="6.36328125" style="7" customWidth="1"/>
    <col min="1031" max="1031" width="7" style="7" bestFit="1" customWidth="1"/>
    <col min="1032" max="1032" width="7.36328125" style="7" customWidth="1"/>
    <col min="1033" max="1033" width="6.453125" style="7" customWidth="1"/>
    <col min="1034" max="1034" width="7.36328125" style="7" customWidth="1"/>
    <col min="1035" max="1035" width="6.453125" style="7" bestFit="1" customWidth="1"/>
    <col min="1036" max="1036" width="6.6328125" style="7" customWidth="1"/>
    <col min="1037" max="1037" width="6.453125" style="7" customWidth="1"/>
    <col min="1038" max="1038" width="5.6328125" style="7" customWidth="1"/>
    <col min="1039" max="1041" width="5.453125" style="7" customWidth="1"/>
    <col min="1042" max="1042" width="12.453125" style="7" customWidth="1"/>
    <col min="1043" max="1043" width="8.453125" style="7" customWidth="1"/>
    <col min="1044" max="1044" width="75.1796875" style="7" customWidth="1"/>
    <col min="1045" max="1045" width="11.36328125" style="7" customWidth="1"/>
    <col min="1046" max="1046" width="8.453125" style="7" customWidth="1"/>
    <col min="1047" max="1047" width="9.453125" style="7" customWidth="1"/>
    <col min="1048" max="1048" width="18" style="7" customWidth="1"/>
    <col min="1049" max="1049" width="11.81640625" style="7" customWidth="1"/>
    <col min="1050" max="1050" width="18.453125" style="7" bestFit="1" customWidth="1"/>
    <col min="1051" max="1051" width="12.6328125" style="7" customWidth="1"/>
    <col min="1052" max="1052" width="11.81640625" style="7" customWidth="1"/>
    <col min="1053" max="1053" width="67" style="7" bestFit="1" customWidth="1"/>
    <col min="1054" max="1274" width="9.1796875" style="7"/>
    <col min="1275" max="1275" width="6.453125" style="7" customWidth="1"/>
    <col min="1276" max="1276" width="7.453125" style="7" customWidth="1"/>
    <col min="1277" max="1277" width="20.81640625" style="7" bestFit="1" customWidth="1"/>
    <col min="1278" max="1278" width="13" style="7" customWidth="1"/>
    <col min="1279" max="1279" width="10.6328125" style="7" bestFit="1" customWidth="1"/>
    <col min="1280" max="1280" width="11.1796875" style="7" customWidth="1"/>
    <col min="1281" max="1281" width="11" style="7" customWidth="1"/>
    <col min="1282" max="1282" width="9.453125" style="7" customWidth="1"/>
    <col min="1283" max="1283" width="17.453125" style="7" bestFit="1" customWidth="1"/>
    <col min="1284" max="1284" width="12.36328125" style="7" customWidth="1"/>
    <col min="1285" max="1285" width="12" style="7" customWidth="1"/>
    <col min="1286" max="1286" width="6.36328125" style="7" customWidth="1"/>
    <col min="1287" max="1287" width="7" style="7" bestFit="1" customWidth="1"/>
    <col min="1288" max="1288" width="7.36328125" style="7" customWidth="1"/>
    <col min="1289" max="1289" width="6.453125" style="7" customWidth="1"/>
    <col min="1290" max="1290" width="7.36328125" style="7" customWidth="1"/>
    <col min="1291" max="1291" width="6.453125" style="7" bestFit="1" customWidth="1"/>
    <col min="1292" max="1292" width="6.6328125" style="7" customWidth="1"/>
    <col min="1293" max="1293" width="6.453125" style="7" customWidth="1"/>
    <col min="1294" max="1294" width="5.6328125" style="7" customWidth="1"/>
    <col min="1295" max="1297" width="5.453125" style="7" customWidth="1"/>
    <col min="1298" max="1298" width="12.453125" style="7" customWidth="1"/>
    <col min="1299" max="1299" width="8.453125" style="7" customWidth="1"/>
    <col min="1300" max="1300" width="75.1796875" style="7" customWidth="1"/>
    <col min="1301" max="1301" width="11.36328125" style="7" customWidth="1"/>
    <col min="1302" max="1302" width="8.453125" style="7" customWidth="1"/>
    <col min="1303" max="1303" width="9.453125" style="7" customWidth="1"/>
    <col min="1304" max="1304" width="18" style="7" customWidth="1"/>
    <col min="1305" max="1305" width="11.81640625" style="7" customWidth="1"/>
    <col min="1306" max="1306" width="18.453125" style="7" bestFit="1" customWidth="1"/>
    <col min="1307" max="1307" width="12.6328125" style="7" customWidth="1"/>
    <col min="1308" max="1308" width="11.81640625" style="7" customWidth="1"/>
    <col min="1309" max="1309" width="67" style="7" bestFit="1" customWidth="1"/>
    <col min="1310" max="1530" width="9.1796875" style="7"/>
    <col min="1531" max="1531" width="6.453125" style="7" customWidth="1"/>
    <col min="1532" max="1532" width="7.453125" style="7" customWidth="1"/>
    <col min="1533" max="1533" width="20.81640625" style="7" bestFit="1" customWidth="1"/>
    <col min="1534" max="1534" width="13" style="7" customWidth="1"/>
    <col min="1535" max="1535" width="10.6328125" style="7" bestFit="1" customWidth="1"/>
    <col min="1536" max="1536" width="11.1796875" style="7" customWidth="1"/>
    <col min="1537" max="1537" width="11" style="7" customWidth="1"/>
    <col min="1538" max="1538" width="9.453125" style="7" customWidth="1"/>
    <col min="1539" max="1539" width="17.453125" style="7" bestFit="1" customWidth="1"/>
    <col min="1540" max="1540" width="12.36328125" style="7" customWidth="1"/>
    <col min="1541" max="1541" width="12" style="7" customWidth="1"/>
    <col min="1542" max="1542" width="6.36328125" style="7" customWidth="1"/>
    <col min="1543" max="1543" width="7" style="7" bestFit="1" customWidth="1"/>
    <col min="1544" max="1544" width="7.36328125" style="7" customWidth="1"/>
    <col min="1545" max="1545" width="6.453125" style="7" customWidth="1"/>
    <col min="1546" max="1546" width="7.36328125" style="7" customWidth="1"/>
    <col min="1547" max="1547" width="6.453125" style="7" bestFit="1" customWidth="1"/>
    <col min="1548" max="1548" width="6.6328125" style="7" customWidth="1"/>
    <col min="1549" max="1549" width="6.453125" style="7" customWidth="1"/>
    <col min="1550" max="1550" width="5.6328125" style="7" customWidth="1"/>
    <col min="1551" max="1553" width="5.453125" style="7" customWidth="1"/>
    <col min="1554" max="1554" width="12.453125" style="7" customWidth="1"/>
    <col min="1555" max="1555" width="8.453125" style="7" customWidth="1"/>
    <col min="1556" max="1556" width="75.1796875" style="7" customWidth="1"/>
    <col min="1557" max="1557" width="11.36328125" style="7" customWidth="1"/>
    <col min="1558" max="1558" width="8.453125" style="7" customWidth="1"/>
    <col min="1559" max="1559" width="9.453125" style="7" customWidth="1"/>
    <col min="1560" max="1560" width="18" style="7" customWidth="1"/>
    <col min="1561" max="1561" width="11.81640625" style="7" customWidth="1"/>
    <col min="1562" max="1562" width="18.453125" style="7" bestFit="1" customWidth="1"/>
    <col min="1563" max="1563" width="12.6328125" style="7" customWidth="1"/>
    <col min="1564" max="1564" width="11.81640625" style="7" customWidth="1"/>
    <col min="1565" max="1565" width="67" style="7" bestFit="1" customWidth="1"/>
    <col min="1566" max="1786" width="9.1796875" style="7"/>
    <col min="1787" max="1787" width="6.453125" style="7" customWidth="1"/>
    <col min="1788" max="1788" width="7.453125" style="7" customWidth="1"/>
    <col min="1789" max="1789" width="20.81640625" style="7" bestFit="1" customWidth="1"/>
    <col min="1790" max="1790" width="13" style="7" customWidth="1"/>
    <col min="1791" max="1791" width="10.6328125" style="7" bestFit="1" customWidth="1"/>
    <col min="1792" max="1792" width="11.1796875" style="7" customWidth="1"/>
    <col min="1793" max="1793" width="11" style="7" customWidth="1"/>
    <col min="1794" max="1794" width="9.453125" style="7" customWidth="1"/>
    <col min="1795" max="1795" width="17.453125" style="7" bestFit="1" customWidth="1"/>
    <col min="1796" max="1796" width="12.36328125" style="7" customWidth="1"/>
    <col min="1797" max="1797" width="12" style="7" customWidth="1"/>
    <col min="1798" max="1798" width="6.36328125" style="7" customWidth="1"/>
    <col min="1799" max="1799" width="7" style="7" bestFit="1" customWidth="1"/>
    <col min="1800" max="1800" width="7.36328125" style="7" customWidth="1"/>
    <col min="1801" max="1801" width="6.453125" style="7" customWidth="1"/>
    <col min="1802" max="1802" width="7.36328125" style="7" customWidth="1"/>
    <col min="1803" max="1803" width="6.453125" style="7" bestFit="1" customWidth="1"/>
    <col min="1804" max="1804" width="6.6328125" style="7" customWidth="1"/>
    <col min="1805" max="1805" width="6.453125" style="7" customWidth="1"/>
    <col min="1806" max="1806" width="5.6328125" style="7" customWidth="1"/>
    <col min="1807" max="1809" width="5.453125" style="7" customWidth="1"/>
    <col min="1810" max="1810" width="12.453125" style="7" customWidth="1"/>
    <col min="1811" max="1811" width="8.453125" style="7" customWidth="1"/>
    <col min="1812" max="1812" width="75.1796875" style="7" customWidth="1"/>
    <col min="1813" max="1813" width="11.36328125" style="7" customWidth="1"/>
    <col min="1814" max="1814" width="8.453125" style="7" customWidth="1"/>
    <col min="1815" max="1815" width="9.453125" style="7" customWidth="1"/>
    <col min="1816" max="1816" width="18" style="7" customWidth="1"/>
    <col min="1817" max="1817" width="11.81640625" style="7" customWidth="1"/>
    <col min="1818" max="1818" width="18.453125" style="7" bestFit="1" customWidth="1"/>
    <col min="1819" max="1819" width="12.6328125" style="7" customWidth="1"/>
    <col min="1820" max="1820" width="11.81640625" style="7" customWidth="1"/>
    <col min="1821" max="1821" width="67" style="7" bestFit="1" customWidth="1"/>
    <col min="1822" max="2042" width="9.1796875" style="7"/>
    <col min="2043" max="2043" width="6.453125" style="7" customWidth="1"/>
    <col min="2044" max="2044" width="7.453125" style="7" customWidth="1"/>
    <col min="2045" max="2045" width="20.81640625" style="7" bestFit="1" customWidth="1"/>
    <col min="2046" max="2046" width="13" style="7" customWidth="1"/>
    <col min="2047" max="2047" width="10.6328125" style="7" bestFit="1" customWidth="1"/>
    <col min="2048" max="2048" width="11.1796875" style="7" customWidth="1"/>
    <col min="2049" max="2049" width="11" style="7" customWidth="1"/>
    <col min="2050" max="2050" width="9.453125" style="7" customWidth="1"/>
    <col min="2051" max="2051" width="17.453125" style="7" bestFit="1" customWidth="1"/>
    <col min="2052" max="2052" width="12.36328125" style="7" customWidth="1"/>
    <col min="2053" max="2053" width="12" style="7" customWidth="1"/>
    <col min="2054" max="2054" width="6.36328125" style="7" customWidth="1"/>
    <col min="2055" max="2055" width="7" style="7" bestFit="1" customWidth="1"/>
    <col min="2056" max="2056" width="7.36328125" style="7" customWidth="1"/>
    <col min="2057" max="2057" width="6.453125" style="7" customWidth="1"/>
    <col min="2058" max="2058" width="7.36328125" style="7" customWidth="1"/>
    <col min="2059" max="2059" width="6.453125" style="7" bestFit="1" customWidth="1"/>
    <col min="2060" max="2060" width="6.6328125" style="7" customWidth="1"/>
    <col min="2061" max="2061" width="6.453125" style="7" customWidth="1"/>
    <col min="2062" max="2062" width="5.6328125" style="7" customWidth="1"/>
    <col min="2063" max="2065" width="5.453125" style="7" customWidth="1"/>
    <col min="2066" max="2066" width="12.453125" style="7" customWidth="1"/>
    <col min="2067" max="2067" width="8.453125" style="7" customWidth="1"/>
    <col min="2068" max="2068" width="75.1796875" style="7" customWidth="1"/>
    <col min="2069" max="2069" width="11.36328125" style="7" customWidth="1"/>
    <col min="2070" max="2070" width="8.453125" style="7" customWidth="1"/>
    <col min="2071" max="2071" width="9.453125" style="7" customWidth="1"/>
    <col min="2072" max="2072" width="18" style="7" customWidth="1"/>
    <col min="2073" max="2073" width="11.81640625" style="7" customWidth="1"/>
    <col min="2074" max="2074" width="18.453125" style="7" bestFit="1" customWidth="1"/>
    <col min="2075" max="2075" width="12.6328125" style="7" customWidth="1"/>
    <col min="2076" max="2076" width="11.81640625" style="7" customWidth="1"/>
    <col min="2077" max="2077" width="67" style="7" bestFit="1" customWidth="1"/>
    <col min="2078" max="2298" width="9.1796875" style="7"/>
    <col min="2299" max="2299" width="6.453125" style="7" customWidth="1"/>
    <col min="2300" max="2300" width="7.453125" style="7" customWidth="1"/>
    <col min="2301" max="2301" width="20.81640625" style="7" bestFit="1" customWidth="1"/>
    <col min="2302" max="2302" width="13" style="7" customWidth="1"/>
    <col min="2303" max="2303" width="10.6328125" style="7" bestFit="1" customWidth="1"/>
    <col min="2304" max="2304" width="11.1796875" style="7" customWidth="1"/>
    <col min="2305" max="2305" width="11" style="7" customWidth="1"/>
    <col min="2306" max="2306" width="9.453125" style="7" customWidth="1"/>
    <col min="2307" max="2307" width="17.453125" style="7" bestFit="1" customWidth="1"/>
    <col min="2308" max="2308" width="12.36328125" style="7" customWidth="1"/>
    <col min="2309" max="2309" width="12" style="7" customWidth="1"/>
    <col min="2310" max="2310" width="6.36328125" style="7" customWidth="1"/>
    <col min="2311" max="2311" width="7" style="7" bestFit="1" customWidth="1"/>
    <col min="2312" max="2312" width="7.36328125" style="7" customWidth="1"/>
    <col min="2313" max="2313" width="6.453125" style="7" customWidth="1"/>
    <col min="2314" max="2314" width="7.36328125" style="7" customWidth="1"/>
    <col min="2315" max="2315" width="6.453125" style="7" bestFit="1" customWidth="1"/>
    <col min="2316" max="2316" width="6.6328125" style="7" customWidth="1"/>
    <col min="2317" max="2317" width="6.453125" style="7" customWidth="1"/>
    <col min="2318" max="2318" width="5.6328125" style="7" customWidth="1"/>
    <col min="2319" max="2321" width="5.453125" style="7" customWidth="1"/>
    <col min="2322" max="2322" width="12.453125" style="7" customWidth="1"/>
    <col min="2323" max="2323" width="8.453125" style="7" customWidth="1"/>
    <col min="2324" max="2324" width="75.1796875" style="7" customWidth="1"/>
    <col min="2325" max="2325" width="11.36328125" style="7" customWidth="1"/>
    <col min="2326" max="2326" width="8.453125" style="7" customWidth="1"/>
    <col min="2327" max="2327" width="9.453125" style="7" customWidth="1"/>
    <col min="2328" max="2328" width="18" style="7" customWidth="1"/>
    <col min="2329" max="2329" width="11.81640625" style="7" customWidth="1"/>
    <col min="2330" max="2330" width="18.453125" style="7" bestFit="1" customWidth="1"/>
    <col min="2331" max="2331" width="12.6328125" style="7" customWidth="1"/>
    <col min="2332" max="2332" width="11.81640625" style="7" customWidth="1"/>
    <col min="2333" max="2333" width="67" style="7" bestFit="1" customWidth="1"/>
    <col min="2334" max="2554" width="9.1796875" style="7"/>
    <col min="2555" max="2555" width="6.453125" style="7" customWidth="1"/>
    <col min="2556" max="2556" width="7.453125" style="7" customWidth="1"/>
    <col min="2557" max="2557" width="20.81640625" style="7" bestFit="1" customWidth="1"/>
    <col min="2558" max="2558" width="13" style="7" customWidth="1"/>
    <col min="2559" max="2559" width="10.6328125" style="7" bestFit="1" customWidth="1"/>
    <col min="2560" max="2560" width="11.1796875" style="7" customWidth="1"/>
    <col min="2561" max="2561" width="11" style="7" customWidth="1"/>
    <col min="2562" max="2562" width="9.453125" style="7" customWidth="1"/>
    <col min="2563" max="2563" width="17.453125" style="7" bestFit="1" customWidth="1"/>
    <col min="2564" max="2564" width="12.36328125" style="7" customWidth="1"/>
    <col min="2565" max="2565" width="12" style="7" customWidth="1"/>
    <col min="2566" max="2566" width="6.36328125" style="7" customWidth="1"/>
    <col min="2567" max="2567" width="7" style="7" bestFit="1" customWidth="1"/>
    <col min="2568" max="2568" width="7.36328125" style="7" customWidth="1"/>
    <col min="2569" max="2569" width="6.453125" style="7" customWidth="1"/>
    <col min="2570" max="2570" width="7.36328125" style="7" customWidth="1"/>
    <col min="2571" max="2571" width="6.453125" style="7" bestFit="1" customWidth="1"/>
    <col min="2572" max="2572" width="6.6328125" style="7" customWidth="1"/>
    <col min="2573" max="2573" width="6.453125" style="7" customWidth="1"/>
    <col min="2574" max="2574" width="5.6328125" style="7" customWidth="1"/>
    <col min="2575" max="2577" width="5.453125" style="7" customWidth="1"/>
    <col min="2578" max="2578" width="12.453125" style="7" customWidth="1"/>
    <col min="2579" max="2579" width="8.453125" style="7" customWidth="1"/>
    <col min="2580" max="2580" width="75.1796875" style="7" customWidth="1"/>
    <col min="2581" max="2581" width="11.36328125" style="7" customWidth="1"/>
    <col min="2582" max="2582" width="8.453125" style="7" customWidth="1"/>
    <col min="2583" max="2583" width="9.453125" style="7" customWidth="1"/>
    <col min="2584" max="2584" width="18" style="7" customWidth="1"/>
    <col min="2585" max="2585" width="11.81640625" style="7" customWidth="1"/>
    <col min="2586" max="2586" width="18.453125" style="7" bestFit="1" customWidth="1"/>
    <col min="2587" max="2587" width="12.6328125" style="7" customWidth="1"/>
    <col min="2588" max="2588" width="11.81640625" style="7" customWidth="1"/>
    <col min="2589" max="2589" width="67" style="7" bestFit="1" customWidth="1"/>
    <col min="2590" max="2810" width="9.1796875" style="7"/>
    <col min="2811" max="2811" width="6.453125" style="7" customWidth="1"/>
    <col min="2812" max="2812" width="7.453125" style="7" customWidth="1"/>
    <col min="2813" max="2813" width="20.81640625" style="7" bestFit="1" customWidth="1"/>
    <col min="2814" max="2814" width="13" style="7" customWidth="1"/>
    <col min="2815" max="2815" width="10.6328125" style="7" bestFit="1" customWidth="1"/>
    <col min="2816" max="2816" width="11.1796875" style="7" customWidth="1"/>
    <col min="2817" max="2817" width="11" style="7" customWidth="1"/>
    <col min="2818" max="2818" width="9.453125" style="7" customWidth="1"/>
    <col min="2819" max="2819" width="17.453125" style="7" bestFit="1" customWidth="1"/>
    <col min="2820" max="2820" width="12.36328125" style="7" customWidth="1"/>
    <col min="2821" max="2821" width="12" style="7" customWidth="1"/>
    <col min="2822" max="2822" width="6.36328125" style="7" customWidth="1"/>
    <col min="2823" max="2823" width="7" style="7" bestFit="1" customWidth="1"/>
    <col min="2824" max="2824" width="7.36328125" style="7" customWidth="1"/>
    <col min="2825" max="2825" width="6.453125" style="7" customWidth="1"/>
    <col min="2826" max="2826" width="7.36328125" style="7" customWidth="1"/>
    <col min="2827" max="2827" width="6.453125" style="7" bestFit="1" customWidth="1"/>
    <col min="2828" max="2828" width="6.6328125" style="7" customWidth="1"/>
    <col min="2829" max="2829" width="6.453125" style="7" customWidth="1"/>
    <col min="2830" max="2830" width="5.6328125" style="7" customWidth="1"/>
    <col min="2831" max="2833" width="5.453125" style="7" customWidth="1"/>
    <col min="2834" max="2834" width="12.453125" style="7" customWidth="1"/>
    <col min="2835" max="2835" width="8.453125" style="7" customWidth="1"/>
    <col min="2836" max="2836" width="75.1796875" style="7" customWidth="1"/>
    <col min="2837" max="2837" width="11.36328125" style="7" customWidth="1"/>
    <col min="2838" max="2838" width="8.453125" style="7" customWidth="1"/>
    <col min="2839" max="2839" width="9.453125" style="7" customWidth="1"/>
    <col min="2840" max="2840" width="18" style="7" customWidth="1"/>
    <col min="2841" max="2841" width="11.81640625" style="7" customWidth="1"/>
    <col min="2842" max="2842" width="18.453125" style="7" bestFit="1" customWidth="1"/>
    <col min="2843" max="2843" width="12.6328125" style="7" customWidth="1"/>
    <col min="2844" max="2844" width="11.81640625" style="7" customWidth="1"/>
    <col min="2845" max="2845" width="67" style="7" bestFit="1" customWidth="1"/>
    <col min="2846" max="3066" width="9.1796875" style="7"/>
    <col min="3067" max="3067" width="6.453125" style="7" customWidth="1"/>
    <col min="3068" max="3068" width="7.453125" style="7" customWidth="1"/>
    <col min="3069" max="3069" width="20.81640625" style="7" bestFit="1" customWidth="1"/>
    <col min="3070" max="3070" width="13" style="7" customWidth="1"/>
    <col min="3071" max="3071" width="10.6328125" style="7" bestFit="1" customWidth="1"/>
    <col min="3072" max="3072" width="11.1796875" style="7" customWidth="1"/>
    <col min="3073" max="3073" width="11" style="7" customWidth="1"/>
    <col min="3074" max="3074" width="9.453125" style="7" customWidth="1"/>
    <col min="3075" max="3075" width="17.453125" style="7" bestFit="1" customWidth="1"/>
    <col min="3076" max="3076" width="12.36328125" style="7" customWidth="1"/>
    <col min="3077" max="3077" width="12" style="7" customWidth="1"/>
    <col min="3078" max="3078" width="6.36328125" style="7" customWidth="1"/>
    <col min="3079" max="3079" width="7" style="7" bestFit="1" customWidth="1"/>
    <col min="3080" max="3080" width="7.36328125" style="7" customWidth="1"/>
    <col min="3081" max="3081" width="6.453125" style="7" customWidth="1"/>
    <col min="3082" max="3082" width="7.36328125" style="7" customWidth="1"/>
    <col min="3083" max="3083" width="6.453125" style="7" bestFit="1" customWidth="1"/>
    <col min="3084" max="3084" width="6.6328125" style="7" customWidth="1"/>
    <col min="3085" max="3085" width="6.453125" style="7" customWidth="1"/>
    <col min="3086" max="3086" width="5.6328125" style="7" customWidth="1"/>
    <col min="3087" max="3089" width="5.453125" style="7" customWidth="1"/>
    <col min="3090" max="3090" width="12.453125" style="7" customWidth="1"/>
    <col min="3091" max="3091" width="8.453125" style="7" customWidth="1"/>
    <col min="3092" max="3092" width="75.1796875" style="7" customWidth="1"/>
    <col min="3093" max="3093" width="11.36328125" style="7" customWidth="1"/>
    <col min="3094" max="3094" width="8.453125" style="7" customWidth="1"/>
    <col min="3095" max="3095" width="9.453125" style="7" customWidth="1"/>
    <col min="3096" max="3096" width="18" style="7" customWidth="1"/>
    <col min="3097" max="3097" width="11.81640625" style="7" customWidth="1"/>
    <col min="3098" max="3098" width="18.453125" style="7" bestFit="1" customWidth="1"/>
    <col min="3099" max="3099" width="12.6328125" style="7" customWidth="1"/>
    <col min="3100" max="3100" width="11.81640625" style="7" customWidth="1"/>
    <col min="3101" max="3101" width="67" style="7" bestFit="1" customWidth="1"/>
    <col min="3102" max="3322" width="9.1796875" style="7"/>
    <col min="3323" max="3323" width="6.453125" style="7" customWidth="1"/>
    <col min="3324" max="3324" width="7.453125" style="7" customWidth="1"/>
    <col min="3325" max="3325" width="20.81640625" style="7" bestFit="1" customWidth="1"/>
    <col min="3326" max="3326" width="13" style="7" customWidth="1"/>
    <col min="3327" max="3327" width="10.6328125" style="7" bestFit="1" customWidth="1"/>
    <col min="3328" max="3328" width="11.1796875" style="7" customWidth="1"/>
    <col min="3329" max="3329" width="11" style="7" customWidth="1"/>
    <col min="3330" max="3330" width="9.453125" style="7" customWidth="1"/>
    <col min="3331" max="3331" width="17.453125" style="7" bestFit="1" customWidth="1"/>
    <col min="3332" max="3332" width="12.36328125" style="7" customWidth="1"/>
    <col min="3333" max="3333" width="12" style="7" customWidth="1"/>
    <col min="3334" max="3334" width="6.36328125" style="7" customWidth="1"/>
    <col min="3335" max="3335" width="7" style="7" bestFit="1" customWidth="1"/>
    <col min="3336" max="3336" width="7.36328125" style="7" customWidth="1"/>
    <col min="3337" max="3337" width="6.453125" style="7" customWidth="1"/>
    <col min="3338" max="3338" width="7.36328125" style="7" customWidth="1"/>
    <col min="3339" max="3339" width="6.453125" style="7" bestFit="1" customWidth="1"/>
    <col min="3340" max="3340" width="6.6328125" style="7" customWidth="1"/>
    <col min="3341" max="3341" width="6.453125" style="7" customWidth="1"/>
    <col min="3342" max="3342" width="5.6328125" style="7" customWidth="1"/>
    <col min="3343" max="3345" width="5.453125" style="7" customWidth="1"/>
    <col min="3346" max="3346" width="12.453125" style="7" customWidth="1"/>
    <col min="3347" max="3347" width="8.453125" style="7" customWidth="1"/>
    <col min="3348" max="3348" width="75.1796875" style="7" customWidth="1"/>
    <col min="3349" max="3349" width="11.36328125" style="7" customWidth="1"/>
    <col min="3350" max="3350" width="8.453125" style="7" customWidth="1"/>
    <col min="3351" max="3351" width="9.453125" style="7" customWidth="1"/>
    <col min="3352" max="3352" width="18" style="7" customWidth="1"/>
    <col min="3353" max="3353" width="11.81640625" style="7" customWidth="1"/>
    <col min="3354" max="3354" width="18.453125" style="7" bestFit="1" customWidth="1"/>
    <col min="3355" max="3355" width="12.6328125" style="7" customWidth="1"/>
    <col min="3356" max="3356" width="11.81640625" style="7" customWidth="1"/>
    <col min="3357" max="3357" width="67" style="7" bestFit="1" customWidth="1"/>
    <col min="3358" max="3578" width="9.1796875" style="7"/>
    <col min="3579" max="3579" width="6.453125" style="7" customWidth="1"/>
    <col min="3580" max="3580" width="7.453125" style="7" customWidth="1"/>
    <col min="3581" max="3581" width="20.81640625" style="7" bestFit="1" customWidth="1"/>
    <col min="3582" max="3582" width="13" style="7" customWidth="1"/>
    <col min="3583" max="3583" width="10.6328125" style="7" bestFit="1" customWidth="1"/>
    <col min="3584" max="3584" width="11.1796875" style="7" customWidth="1"/>
    <col min="3585" max="3585" width="11" style="7" customWidth="1"/>
    <col min="3586" max="3586" width="9.453125" style="7" customWidth="1"/>
    <col min="3587" max="3587" width="17.453125" style="7" bestFit="1" customWidth="1"/>
    <col min="3588" max="3588" width="12.36328125" style="7" customWidth="1"/>
    <col min="3589" max="3589" width="12" style="7" customWidth="1"/>
    <col min="3590" max="3590" width="6.36328125" style="7" customWidth="1"/>
    <col min="3591" max="3591" width="7" style="7" bestFit="1" customWidth="1"/>
    <col min="3592" max="3592" width="7.36328125" style="7" customWidth="1"/>
    <col min="3593" max="3593" width="6.453125" style="7" customWidth="1"/>
    <col min="3594" max="3594" width="7.36328125" style="7" customWidth="1"/>
    <col min="3595" max="3595" width="6.453125" style="7" bestFit="1" customWidth="1"/>
    <col min="3596" max="3596" width="6.6328125" style="7" customWidth="1"/>
    <col min="3597" max="3597" width="6.453125" style="7" customWidth="1"/>
    <col min="3598" max="3598" width="5.6328125" style="7" customWidth="1"/>
    <col min="3599" max="3601" width="5.453125" style="7" customWidth="1"/>
    <col min="3602" max="3602" width="12.453125" style="7" customWidth="1"/>
    <col min="3603" max="3603" width="8.453125" style="7" customWidth="1"/>
    <col min="3604" max="3604" width="75.1796875" style="7" customWidth="1"/>
    <col min="3605" max="3605" width="11.36328125" style="7" customWidth="1"/>
    <col min="3606" max="3606" width="8.453125" style="7" customWidth="1"/>
    <col min="3607" max="3607" width="9.453125" style="7" customWidth="1"/>
    <col min="3608" max="3608" width="18" style="7" customWidth="1"/>
    <col min="3609" max="3609" width="11.81640625" style="7" customWidth="1"/>
    <col min="3610" max="3610" width="18.453125" style="7" bestFit="1" customWidth="1"/>
    <col min="3611" max="3611" width="12.6328125" style="7" customWidth="1"/>
    <col min="3612" max="3612" width="11.81640625" style="7" customWidth="1"/>
    <col min="3613" max="3613" width="67" style="7" bestFit="1" customWidth="1"/>
    <col min="3614" max="3834" width="9.1796875" style="7"/>
    <col min="3835" max="3835" width="6.453125" style="7" customWidth="1"/>
    <col min="3836" max="3836" width="7.453125" style="7" customWidth="1"/>
    <col min="3837" max="3837" width="20.81640625" style="7" bestFit="1" customWidth="1"/>
    <col min="3838" max="3838" width="13" style="7" customWidth="1"/>
    <col min="3839" max="3839" width="10.6328125" style="7" bestFit="1" customWidth="1"/>
    <col min="3840" max="3840" width="11.1796875" style="7" customWidth="1"/>
    <col min="3841" max="3841" width="11" style="7" customWidth="1"/>
    <col min="3842" max="3842" width="9.453125" style="7" customWidth="1"/>
    <col min="3843" max="3843" width="17.453125" style="7" bestFit="1" customWidth="1"/>
    <col min="3844" max="3844" width="12.36328125" style="7" customWidth="1"/>
    <col min="3845" max="3845" width="12" style="7" customWidth="1"/>
    <col min="3846" max="3846" width="6.36328125" style="7" customWidth="1"/>
    <col min="3847" max="3847" width="7" style="7" bestFit="1" customWidth="1"/>
    <col min="3848" max="3848" width="7.36328125" style="7" customWidth="1"/>
    <col min="3849" max="3849" width="6.453125" style="7" customWidth="1"/>
    <col min="3850" max="3850" width="7.36328125" style="7" customWidth="1"/>
    <col min="3851" max="3851" width="6.453125" style="7" bestFit="1" customWidth="1"/>
    <col min="3852" max="3852" width="6.6328125" style="7" customWidth="1"/>
    <col min="3853" max="3853" width="6.453125" style="7" customWidth="1"/>
    <col min="3854" max="3854" width="5.6328125" style="7" customWidth="1"/>
    <col min="3855" max="3857" width="5.453125" style="7" customWidth="1"/>
    <col min="3858" max="3858" width="12.453125" style="7" customWidth="1"/>
    <col min="3859" max="3859" width="8.453125" style="7" customWidth="1"/>
    <col min="3860" max="3860" width="75.1796875" style="7" customWidth="1"/>
    <col min="3861" max="3861" width="11.36328125" style="7" customWidth="1"/>
    <col min="3862" max="3862" width="8.453125" style="7" customWidth="1"/>
    <col min="3863" max="3863" width="9.453125" style="7" customWidth="1"/>
    <col min="3864" max="3864" width="18" style="7" customWidth="1"/>
    <col min="3865" max="3865" width="11.81640625" style="7" customWidth="1"/>
    <col min="3866" max="3866" width="18.453125" style="7" bestFit="1" customWidth="1"/>
    <col min="3867" max="3867" width="12.6328125" style="7" customWidth="1"/>
    <col min="3868" max="3868" width="11.81640625" style="7" customWidth="1"/>
    <col min="3869" max="3869" width="67" style="7" bestFit="1" customWidth="1"/>
    <col min="3870" max="4090" width="9.1796875" style="7"/>
    <col min="4091" max="4091" width="6.453125" style="7" customWidth="1"/>
    <col min="4092" max="4092" width="7.453125" style="7" customWidth="1"/>
    <col min="4093" max="4093" width="20.81640625" style="7" bestFit="1" customWidth="1"/>
    <col min="4094" max="4094" width="13" style="7" customWidth="1"/>
    <col min="4095" max="4095" width="10.6328125" style="7" bestFit="1" customWidth="1"/>
    <col min="4096" max="4096" width="11.1796875" style="7" customWidth="1"/>
    <col min="4097" max="4097" width="11" style="7" customWidth="1"/>
    <col min="4098" max="4098" width="9.453125" style="7" customWidth="1"/>
    <col min="4099" max="4099" width="17.453125" style="7" bestFit="1" customWidth="1"/>
    <col min="4100" max="4100" width="12.36328125" style="7" customWidth="1"/>
    <col min="4101" max="4101" width="12" style="7" customWidth="1"/>
    <col min="4102" max="4102" width="6.36328125" style="7" customWidth="1"/>
    <col min="4103" max="4103" width="7" style="7" bestFit="1" customWidth="1"/>
    <col min="4104" max="4104" width="7.36328125" style="7" customWidth="1"/>
    <col min="4105" max="4105" width="6.453125" style="7" customWidth="1"/>
    <col min="4106" max="4106" width="7.36328125" style="7" customWidth="1"/>
    <col min="4107" max="4107" width="6.453125" style="7" bestFit="1" customWidth="1"/>
    <col min="4108" max="4108" width="6.6328125" style="7" customWidth="1"/>
    <col min="4109" max="4109" width="6.453125" style="7" customWidth="1"/>
    <col min="4110" max="4110" width="5.6328125" style="7" customWidth="1"/>
    <col min="4111" max="4113" width="5.453125" style="7" customWidth="1"/>
    <col min="4114" max="4114" width="12.453125" style="7" customWidth="1"/>
    <col min="4115" max="4115" width="8.453125" style="7" customWidth="1"/>
    <col min="4116" max="4116" width="75.1796875" style="7" customWidth="1"/>
    <col min="4117" max="4117" width="11.36328125" style="7" customWidth="1"/>
    <col min="4118" max="4118" width="8.453125" style="7" customWidth="1"/>
    <col min="4119" max="4119" width="9.453125" style="7" customWidth="1"/>
    <col min="4120" max="4120" width="18" style="7" customWidth="1"/>
    <col min="4121" max="4121" width="11.81640625" style="7" customWidth="1"/>
    <col min="4122" max="4122" width="18.453125" style="7" bestFit="1" customWidth="1"/>
    <col min="4123" max="4123" width="12.6328125" style="7" customWidth="1"/>
    <col min="4124" max="4124" width="11.81640625" style="7" customWidth="1"/>
    <col min="4125" max="4125" width="67" style="7" bestFit="1" customWidth="1"/>
    <col min="4126" max="4346" width="9.1796875" style="7"/>
    <col min="4347" max="4347" width="6.453125" style="7" customWidth="1"/>
    <col min="4348" max="4348" width="7.453125" style="7" customWidth="1"/>
    <col min="4349" max="4349" width="20.81640625" style="7" bestFit="1" customWidth="1"/>
    <col min="4350" max="4350" width="13" style="7" customWidth="1"/>
    <col min="4351" max="4351" width="10.6328125" style="7" bestFit="1" customWidth="1"/>
    <col min="4352" max="4352" width="11.1796875" style="7" customWidth="1"/>
    <col min="4353" max="4353" width="11" style="7" customWidth="1"/>
    <col min="4354" max="4354" width="9.453125" style="7" customWidth="1"/>
    <col min="4355" max="4355" width="17.453125" style="7" bestFit="1" customWidth="1"/>
    <col min="4356" max="4356" width="12.36328125" style="7" customWidth="1"/>
    <col min="4357" max="4357" width="12" style="7" customWidth="1"/>
    <col min="4358" max="4358" width="6.36328125" style="7" customWidth="1"/>
    <col min="4359" max="4359" width="7" style="7" bestFit="1" customWidth="1"/>
    <col min="4360" max="4360" width="7.36328125" style="7" customWidth="1"/>
    <col min="4361" max="4361" width="6.453125" style="7" customWidth="1"/>
    <col min="4362" max="4362" width="7.36328125" style="7" customWidth="1"/>
    <col min="4363" max="4363" width="6.453125" style="7" bestFit="1" customWidth="1"/>
    <col min="4364" max="4364" width="6.6328125" style="7" customWidth="1"/>
    <col min="4365" max="4365" width="6.453125" style="7" customWidth="1"/>
    <col min="4366" max="4366" width="5.6328125" style="7" customWidth="1"/>
    <col min="4367" max="4369" width="5.453125" style="7" customWidth="1"/>
    <col min="4370" max="4370" width="12.453125" style="7" customWidth="1"/>
    <col min="4371" max="4371" width="8.453125" style="7" customWidth="1"/>
    <col min="4372" max="4372" width="75.1796875" style="7" customWidth="1"/>
    <col min="4373" max="4373" width="11.36328125" style="7" customWidth="1"/>
    <col min="4374" max="4374" width="8.453125" style="7" customWidth="1"/>
    <col min="4375" max="4375" width="9.453125" style="7" customWidth="1"/>
    <col min="4376" max="4376" width="18" style="7" customWidth="1"/>
    <col min="4377" max="4377" width="11.81640625" style="7" customWidth="1"/>
    <col min="4378" max="4378" width="18.453125" style="7" bestFit="1" customWidth="1"/>
    <col min="4379" max="4379" width="12.6328125" style="7" customWidth="1"/>
    <col min="4380" max="4380" width="11.81640625" style="7" customWidth="1"/>
    <col min="4381" max="4381" width="67" style="7" bestFit="1" customWidth="1"/>
    <col min="4382" max="4602" width="9.1796875" style="7"/>
    <col min="4603" max="4603" width="6.453125" style="7" customWidth="1"/>
    <col min="4604" max="4604" width="7.453125" style="7" customWidth="1"/>
    <col min="4605" max="4605" width="20.81640625" style="7" bestFit="1" customWidth="1"/>
    <col min="4606" max="4606" width="13" style="7" customWidth="1"/>
    <col min="4607" max="4607" width="10.6328125" style="7" bestFit="1" customWidth="1"/>
    <col min="4608" max="4608" width="11.1796875" style="7" customWidth="1"/>
    <col min="4609" max="4609" width="11" style="7" customWidth="1"/>
    <col min="4610" max="4610" width="9.453125" style="7" customWidth="1"/>
    <col min="4611" max="4611" width="17.453125" style="7" bestFit="1" customWidth="1"/>
    <col min="4612" max="4612" width="12.36328125" style="7" customWidth="1"/>
    <col min="4613" max="4613" width="12" style="7" customWidth="1"/>
    <col min="4614" max="4614" width="6.36328125" style="7" customWidth="1"/>
    <col min="4615" max="4615" width="7" style="7" bestFit="1" customWidth="1"/>
    <col min="4616" max="4616" width="7.36328125" style="7" customWidth="1"/>
    <col min="4617" max="4617" width="6.453125" style="7" customWidth="1"/>
    <col min="4618" max="4618" width="7.36328125" style="7" customWidth="1"/>
    <col min="4619" max="4619" width="6.453125" style="7" bestFit="1" customWidth="1"/>
    <col min="4620" max="4620" width="6.6328125" style="7" customWidth="1"/>
    <col min="4621" max="4621" width="6.453125" style="7" customWidth="1"/>
    <col min="4622" max="4622" width="5.6328125" style="7" customWidth="1"/>
    <col min="4623" max="4625" width="5.453125" style="7" customWidth="1"/>
    <col min="4626" max="4626" width="12.453125" style="7" customWidth="1"/>
    <col min="4627" max="4627" width="8.453125" style="7" customWidth="1"/>
    <col min="4628" max="4628" width="75.1796875" style="7" customWidth="1"/>
    <col min="4629" max="4629" width="11.36328125" style="7" customWidth="1"/>
    <col min="4630" max="4630" width="8.453125" style="7" customWidth="1"/>
    <col min="4631" max="4631" width="9.453125" style="7" customWidth="1"/>
    <col min="4632" max="4632" width="18" style="7" customWidth="1"/>
    <col min="4633" max="4633" width="11.81640625" style="7" customWidth="1"/>
    <col min="4634" max="4634" width="18.453125" style="7" bestFit="1" customWidth="1"/>
    <col min="4635" max="4635" width="12.6328125" style="7" customWidth="1"/>
    <col min="4636" max="4636" width="11.81640625" style="7" customWidth="1"/>
    <col min="4637" max="4637" width="67" style="7" bestFit="1" customWidth="1"/>
    <col min="4638" max="4858" width="9.1796875" style="7"/>
    <col min="4859" max="4859" width="6.453125" style="7" customWidth="1"/>
    <col min="4860" max="4860" width="7.453125" style="7" customWidth="1"/>
    <col min="4861" max="4861" width="20.81640625" style="7" bestFit="1" customWidth="1"/>
    <col min="4862" max="4862" width="13" style="7" customWidth="1"/>
    <col min="4863" max="4863" width="10.6328125" style="7" bestFit="1" customWidth="1"/>
    <col min="4864" max="4864" width="11.1796875" style="7" customWidth="1"/>
    <col min="4865" max="4865" width="11" style="7" customWidth="1"/>
    <col min="4866" max="4866" width="9.453125" style="7" customWidth="1"/>
    <col min="4867" max="4867" width="17.453125" style="7" bestFit="1" customWidth="1"/>
    <col min="4868" max="4868" width="12.36328125" style="7" customWidth="1"/>
    <col min="4869" max="4869" width="12" style="7" customWidth="1"/>
    <col min="4870" max="4870" width="6.36328125" style="7" customWidth="1"/>
    <col min="4871" max="4871" width="7" style="7" bestFit="1" customWidth="1"/>
    <col min="4872" max="4872" width="7.36328125" style="7" customWidth="1"/>
    <col min="4873" max="4873" width="6.453125" style="7" customWidth="1"/>
    <col min="4874" max="4874" width="7.36328125" style="7" customWidth="1"/>
    <col min="4875" max="4875" width="6.453125" style="7" bestFit="1" customWidth="1"/>
    <col min="4876" max="4876" width="6.6328125" style="7" customWidth="1"/>
    <col min="4877" max="4877" width="6.453125" style="7" customWidth="1"/>
    <col min="4878" max="4878" width="5.6328125" style="7" customWidth="1"/>
    <col min="4879" max="4881" width="5.453125" style="7" customWidth="1"/>
    <col min="4882" max="4882" width="12.453125" style="7" customWidth="1"/>
    <col min="4883" max="4883" width="8.453125" style="7" customWidth="1"/>
    <col min="4884" max="4884" width="75.1796875" style="7" customWidth="1"/>
    <col min="4885" max="4885" width="11.36328125" style="7" customWidth="1"/>
    <col min="4886" max="4886" width="8.453125" style="7" customWidth="1"/>
    <col min="4887" max="4887" width="9.453125" style="7" customWidth="1"/>
    <col min="4888" max="4888" width="18" style="7" customWidth="1"/>
    <col min="4889" max="4889" width="11.81640625" style="7" customWidth="1"/>
    <col min="4890" max="4890" width="18.453125" style="7" bestFit="1" customWidth="1"/>
    <col min="4891" max="4891" width="12.6328125" style="7" customWidth="1"/>
    <col min="4892" max="4892" width="11.81640625" style="7" customWidth="1"/>
    <col min="4893" max="4893" width="67" style="7" bestFit="1" customWidth="1"/>
    <col min="4894" max="5114" width="9.1796875" style="7"/>
    <col min="5115" max="5115" width="6.453125" style="7" customWidth="1"/>
    <col min="5116" max="5116" width="7.453125" style="7" customWidth="1"/>
    <col min="5117" max="5117" width="20.81640625" style="7" bestFit="1" customWidth="1"/>
    <col min="5118" max="5118" width="13" style="7" customWidth="1"/>
    <col min="5119" max="5119" width="10.6328125" style="7" bestFit="1" customWidth="1"/>
    <col min="5120" max="5120" width="11.1796875" style="7" customWidth="1"/>
    <col min="5121" max="5121" width="11" style="7" customWidth="1"/>
    <col min="5122" max="5122" width="9.453125" style="7" customWidth="1"/>
    <col min="5123" max="5123" width="17.453125" style="7" bestFit="1" customWidth="1"/>
    <col min="5124" max="5124" width="12.36328125" style="7" customWidth="1"/>
    <col min="5125" max="5125" width="12" style="7" customWidth="1"/>
    <col min="5126" max="5126" width="6.36328125" style="7" customWidth="1"/>
    <col min="5127" max="5127" width="7" style="7" bestFit="1" customWidth="1"/>
    <col min="5128" max="5128" width="7.36328125" style="7" customWidth="1"/>
    <col min="5129" max="5129" width="6.453125" style="7" customWidth="1"/>
    <col min="5130" max="5130" width="7.36328125" style="7" customWidth="1"/>
    <col min="5131" max="5131" width="6.453125" style="7" bestFit="1" customWidth="1"/>
    <col min="5132" max="5132" width="6.6328125" style="7" customWidth="1"/>
    <col min="5133" max="5133" width="6.453125" style="7" customWidth="1"/>
    <col min="5134" max="5134" width="5.6328125" style="7" customWidth="1"/>
    <col min="5135" max="5137" width="5.453125" style="7" customWidth="1"/>
    <col min="5138" max="5138" width="12.453125" style="7" customWidth="1"/>
    <col min="5139" max="5139" width="8.453125" style="7" customWidth="1"/>
    <col min="5140" max="5140" width="75.1796875" style="7" customWidth="1"/>
    <col min="5141" max="5141" width="11.36328125" style="7" customWidth="1"/>
    <col min="5142" max="5142" width="8.453125" style="7" customWidth="1"/>
    <col min="5143" max="5143" width="9.453125" style="7" customWidth="1"/>
    <col min="5144" max="5144" width="18" style="7" customWidth="1"/>
    <col min="5145" max="5145" width="11.81640625" style="7" customWidth="1"/>
    <col min="5146" max="5146" width="18.453125" style="7" bestFit="1" customWidth="1"/>
    <col min="5147" max="5147" width="12.6328125" style="7" customWidth="1"/>
    <col min="5148" max="5148" width="11.81640625" style="7" customWidth="1"/>
    <col min="5149" max="5149" width="67" style="7" bestFit="1" customWidth="1"/>
    <col min="5150" max="5370" width="9.1796875" style="7"/>
    <col min="5371" max="5371" width="6.453125" style="7" customWidth="1"/>
    <col min="5372" max="5372" width="7.453125" style="7" customWidth="1"/>
    <col min="5373" max="5373" width="20.81640625" style="7" bestFit="1" customWidth="1"/>
    <col min="5374" max="5374" width="13" style="7" customWidth="1"/>
    <col min="5375" max="5375" width="10.6328125" style="7" bestFit="1" customWidth="1"/>
    <col min="5376" max="5376" width="11.1796875" style="7" customWidth="1"/>
    <col min="5377" max="5377" width="11" style="7" customWidth="1"/>
    <col min="5378" max="5378" width="9.453125" style="7" customWidth="1"/>
    <col min="5379" max="5379" width="17.453125" style="7" bestFit="1" customWidth="1"/>
    <col min="5380" max="5380" width="12.36328125" style="7" customWidth="1"/>
    <col min="5381" max="5381" width="12" style="7" customWidth="1"/>
    <col min="5382" max="5382" width="6.36328125" style="7" customWidth="1"/>
    <col min="5383" max="5383" width="7" style="7" bestFit="1" customWidth="1"/>
    <col min="5384" max="5384" width="7.36328125" style="7" customWidth="1"/>
    <col min="5385" max="5385" width="6.453125" style="7" customWidth="1"/>
    <col min="5386" max="5386" width="7.36328125" style="7" customWidth="1"/>
    <col min="5387" max="5387" width="6.453125" style="7" bestFit="1" customWidth="1"/>
    <col min="5388" max="5388" width="6.6328125" style="7" customWidth="1"/>
    <col min="5389" max="5389" width="6.453125" style="7" customWidth="1"/>
    <col min="5390" max="5390" width="5.6328125" style="7" customWidth="1"/>
    <col min="5391" max="5393" width="5.453125" style="7" customWidth="1"/>
    <col min="5394" max="5394" width="12.453125" style="7" customWidth="1"/>
    <col min="5395" max="5395" width="8.453125" style="7" customWidth="1"/>
    <col min="5396" max="5396" width="75.1796875" style="7" customWidth="1"/>
    <col min="5397" max="5397" width="11.36328125" style="7" customWidth="1"/>
    <col min="5398" max="5398" width="8.453125" style="7" customWidth="1"/>
    <col min="5399" max="5399" width="9.453125" style="7" customWidth="1"/>
    <col min="5400" max="5400" width="18" style="7" customWidth="1"/>
    <col min="5401" max="5401" width="11.81640625" style="7" customWidth="1"/>
    <col min="5402" max="5402" width="18.453125" style="7" bestFit="1" customWidth="1"/>
    <col min="5403" max="5403" width="12.6328125" style="7" customWidth="1"/>
    <col min="5404" max="5404" width="11.81640625" style="7" customWidth="1"/>
    <col min="5405" max="5405" width="67" style="7" bestFit="1" customWidth="1"/>
    <col min="5406" max="5626" width="9.1796875" style="7"/>
    <col min="5627" max="5627" width="6.453125" style="7" customWidth="1"/>
    <col min="5628" max="5628" width="7.453125" style="7" customWidth="1"/>
    <col min="5629" max="5629" width="20.81640625" style="7" bestFit="1" customWidth="1"/>
    <col min="5630" max="5630" width="13" style="7" customWidth="1"/>
    <col min="5631" max="5631" width="10.6328125" style="7" bestFit="1" customWidth="1"/>
    <col min="5632" max="5632" width="11.1796875" style="7" customWidth="1"/>
    <col min="5633" max="5633" width="11" style="7" customWidth="1"/>
    <col min="5634" max="5634" width="9.453125" style="7" customWidth="1"/>
    <col min="5635" max="5635" width="17.453125" style="7" bestFit="1" customWidth="1"/>
    <col min="5636" max="5636" width="12.36328125" style="7" customWidth="1"/>
    <col min="5637" max="5637" width="12" style="7" customWidth="1"/>
    <col min="5638" max="5638" width="6.36328125" style="7" customWidth="1"/>
    <col min="5639" max="5639" width="7" style="7" bestFit="1" customWidth="1"/>
    <col min="5640" max="5640" width="7.36328125" style="7" customWidth="1"/>
    <col min="5641" max="5641" width="6.453125" style="7" customWidth="1"/>
    <col min="5642" max="5642" width="7.36328125" style="7" customWidth="1"/>
    <col min="5643" max="5643" width="6.453125" style="7" bestFit="1" customWidth="1"/>
    <col min="5644" max="5644" width="6.6328125" style="7" customWidth="1"/>
    <col min="5645" max="5645" width="6.453125" style="7" customWidth="1"/>
    <col min="5646" max="5646" width="5.6328125" style="7" customWidth="1"/>
    <col min="5647" max="5649" width="5.453125" style="7" customWidth="1"/>
    <col min="5650" max="5650" width="12.453125" style="7" customWidth="1"/>
    <col min="5651" max="5651" width="8.453125" style="7" customWidth="1"/>
    <col min="5652" max="5652" width="75.1796875" style="7" customWidth="1"/>
    <col min="5653" max="5653" width="11.36328125" style="7" customWidth="1"/>
    <col min="5654" max="5654" width="8.453125" style="7" customWidth="1"/>
    <col min="5655" max="5655" width="9.453125" style="7" customWidth="1"/>
    <col min="5656" max="5656" width="18" style="7" customWidth="1"/>
    <col min="5657" max="5657" width="11.81640625" style="7" customWidth="1"/>
    <col min="5658" max="5658" width="18.453125" style="7" bestFit="1" customWidth="1"/>
    <col min="5659" max="5659" width="12.6328125" style="7" customWidth="1"/>
    <col min="5660" max="5660" width="11.81640625" style="7" customWidth="1"/>
    <col min="5661" max="5661" width="67" style="7" bestFit="1" customWidth="1"/>
    <col min="5662" max="5882" width="9.1796875" style="7"/>
    <col min="5883" max="5883" width="6.453125" style="7" customWidth="1"/>
    <col min="5884" max="5884" width="7.453125" style="7" customWidth="1"/>
    <col min="5885" max="5885" width="20.81640625" style="7" bestFit="1" customWidth="1"/>
    <col min="5886" max="5886" width="13" style="7" customWidth="1"/>
    <col min="5887" max="5887" width="10.6328125" style="7" bestFit="1" customWidth="1"/>
    <col min="5888" max="5888" width="11.1796875" style="7" customWidth="1"/>
    <col min="5889" max="5889" width="11" style="7" customWidth="1"/>
    <col min="5890" max="5890" width="9.453125" style="7" customWidth="1"/>
    <col min="5891" max="5891" width="17.453125" style="7" bestFit="1" customWidth="1"/>
    <col min="5892" max="5892" width="12.36328125" style="7" customWidth="1"/>
    <col min="5893" max="5893" width="12" style="7" customWidth="1"/>
    <col min="5894" max="5894" width="6.36328125" style="7" customWidth="1"/>
    <col min="5895" max="5895" width="7" style="7" bestFit="1" customWidth="1"/>
    <col min="5896" max="5896" width="7.36328125" style="7" customWidth="1"/>
    <col min="5897" max="5897" width="6.453125" style="7" customWidth="1"/>
    <col min="5898" max="5898" width="7.36328125" style="7" customWidth="1"/>
    <col min="5899" max="5899" width="6.453125" style="7" bestFit="1" customWidth="1"/>
    <col min="5900" max="5900" width="6.6328125" style="7" customWidth="1"/>
    <col min="5901" max="5901" width="6.453125" style="7" customWidth="1"/>
    <col min="5902" max="5902" width="5.6328125" style="7" customWidth="1"/>
    <col min="5903" max="5905" width="5.453125" style="7" customWidth="1"/>
    <col min="5906" max="5906" width="12.453125" style="7" customWidth="1"/>
    <col min="5907" max="5907" width="8.453125" style="7" customWidth="1"/>
    <col min="5908" max="5908" width="75.1796875" style="7" customWidth="1"/>
    <col min="5909" max="5909" width="11.36328125" style="7" customWidth="1"/>
    <col min="5910" max="5910" width="8.453125" style="7" customWidth="1"/>
    <col min="5911" max="5911" width="9.453125" style="7" customWidth="1"/>
    <col min="5912" max="5912" width="18" style="7" customWidth="1"/>
    <col min="5913" max="5913" width="11.81640625" style="7" customWidth="1"/>
    <col min="5914" max="5914" width="18.453125" style="7" bestFit="1" customWidth="1"/>
    <col min="5915" max="5915" width="12.6328125" style="7" customWidth="1"/>
    <col min="5916" max="5916" width="11.81640625" style="7" customWidth="1"/>
    <col min="5917" max="5917" width="67" style="7" bestFit="1" customWidth="1"/>
    <col min="5918" max="6138" width="9.1796875" style="7"/>
    <col min="6139" max="6139" width="6.453125" style="7" customWidth="1"/>
    <col min="6140" max="6140" width="7.453125" style="7" customWidth="1"/>
    <col min="6141" max="6141" width="20.81640625" style="7" bestFit="1" customWidth="1"/>
    <col min="6142" max="6142" width="13" style="7" customWidth="1"/>
    <col min="6143" max="6143" width="10.6328125" style="7" bestFit="1" customWidth="1"/>
    <col min="6144" max="6144" width="11.1796875" style="7" customWidth="1"/>
    <col min="6145" max="6145" width="11" style="7" customWidth="1"/>
    <col min="6146" max="6146" width="9.453125" style="7" customWidth="1"/>
    <col min="6147" max="6147" width="17.453125" style="7" bestFit="1" customWidth="1"/>
    <col min="6148" max="6148" width="12.36328125" style="7" customWidth="1"/>
    <col min="6149" max="6149" width="12" style="7" customWidth="1"/>
    <col min="6150" max="6150" width="6.36328125" style="7" customWidth="1"/>
    <col min="6151" max="6151" width="7" style="7" bestFit="1" customWidth="1"/>
    <col min="6152" max="6152" width="7.36328125" style="7" customWidth="1"/>
    <col min="6153" max="6153" width="6.453125" style="7" customWidth="1"/>
    <col min="6154" max="6154" width="7.36328125" style="7" customWidth="1"/>
    <col min="6155" max="6155" width="6.453125" style="7" bestFit="1" customWidth="1"/>
    <col min="6156" max="6156" width="6.6328125" style="7" customWidth="1"/>
    <col min="6157" max="6157" width="6.453125" style="7" customWidth="1"/>
    <col min="6158" max="6158" width="5.6328125" style="7" customWidth="1"/>
    <col min="6159" max="6161" width="5.453125" style="7" customWidth="1"/>
    <col min="6162" max="6162" width="12.453125" style="7" customWidth="1"/>
    <col min="6163" max="6163" width="8.453125" style="7" customWidth="1"/>
    <col min="6164" max="6164" width="75.1796875" style="7" customWidth="1"/>
    <col min="6165" max="6165" width="11.36328125" style="7" customWidth="1"/>
    <col min="6166" max="6166" width="8.453125" style="7" customWidth="1"/>
    <col min="6167" max="6167" width="9.453125" style="7" customWidth="1"/>
    <col min="6168" max="6168" width="18" style="7" customWidth="1"/>
    <col min="6169" max="6169" width="11.81640625" style="7" customWidth="1"/>
    <col min="6170" max="6170" width="18.453125" style="7" bestFit="1" customWidth="1"/>
    <col min="6171" max="6171" width="12.6328125" style="7" customWidth="1"/>
    <col min="6172" max="6172" width="11.81640625" style="7" customWidth="1"/>
    <col min="6173" max="6173" width="67" style="7" bestFit="1" customWidth="1"/>
    <col min="6174" max="6394" width="9.1796875" style="7"/>
    <col min="6395" max="6395" width="6.453125" style="7" customWidth="1"/>
    <col min="6396" max="6396" width="7.453125" style="7" customWidth="1"/>
    <col min="6397" max="6397" width="20.81640625" style="7" bestFit="1" customWidth="1"/>
    <col min="6398" max="6398" width="13" style="7" customWidth="1"/>
    <col min="6399" max="6399" width="10.6328125" style="7" bestFit="1" customWidth="1"/>
    <col min="6400" max="6400" width="11.1796875" style="7" customWidth="1"/>
    <col min="6401" max="6401" width="11" style="7" customWidth="1"/>
    <col min="6402" max="6402" width="9.453125" style="7" customWidth="1"/>
    <col min="6403" max="6403" width="17.453125" style="7" bestFit="1" customWidth="1"/>
    <col min="6404" max="6404" width="12.36328125" style="7" customWidth="1"/>
    <col min="6405" max="6405" width="12" style="7" customWidth="1"/>
    <col min="6406" max="6406" width="6.36328125" style="7" customWidth="1"/>
    <col min="6407" max="6407" width="7" style="7" bestFit="1" customWidth="1"/>
    <col min="6408" max="6408" width="7.36328125" style="7" customWidth="1"/>
    <col min="6409" max="6409" width="6.453125" style="7" customWidth="1"/>
    <col min="6410" max="6410" width="7.36328125" style="7" customWidth="1"/>
    <col min="6411" max="6411" width="6.453125" style="7" bestFit="1" customWidth="1"/>
    <col min="6412" max="6412" width="6.6328125" style="7" customWidth="1"/>
    <col min="6413" max="6413" width="6.453125" style="7" customWidth="1"/>
    <col min="6414" max="6414" width="5.6328125" style="7" customWidth="1"/>
    <col min="6415" max="6417" width="5.453125" style="7" customWidth="1"/>
    <col min="6418" max="6418" width="12.453125" style="7" customWidth="1"/>
    <col min="6419" max="6419" width="8.453125" style="7" customWidth="1"/>
    <col min="6420" max="6420" width="75.1796875" style="7" customWidth="1"/>
    <col min="6421" max="6421" width="11.36328125" style="7" customWidth="1"/>
    <col min="6422" max="6422" width="8.453125" style="7" customWidth="1"/>
    <col min="6423" max="6423" width="9.453125" style="7" customWidth="1"/>
    <col min="6424" max="6424" width="18" style="7" customWidth="1"/>
    <col min="6425" max="6425" width="11.81640625" style="7" customWidth="1"/>
    <col min="6426" max="6426" width="18.453125" style="7" bestFit="1" customWidth="1"/>
    <col min="6427" max="6427" width="12.6328125" style="7" customWidth="1"/>
    <col min="6428" max="6428" width="11.81640625" style="7" customWidth="1"/>
    <col min="6429" max="6429" width="67" style="7" bestFit="1" customWidth="1"/>
    <col min="6430" max="6650" width="9.1796875" style="7"/>
    <col min="6651" max="6651" width="6.453125" style="7" customWidth="1"/>
    <col min="6652" max="6652" width="7.453125" style="7" customWidth="1"/>
    <col min="6653" max="6653" width="20.81640625" style="7" bestFit="1" customWidth="1"/>
    <col min="6654" max="6654" width="13" style="7" customWidth="1"/>
    <col min="6655" max="6655" width="10.6328125" style="7" bestFit="1" customWidth="1"/>
    <col min="6656" max="6656" width="11.1796875" style="7" customWidth="1"/>
    <col min="6657" max="6657" width="11" style="7" customWidth="1"/>
    <col min="6658" max="6658" width="9.453125" style="7" customWidth="1"/>
    <col min="6659" max="6659" width="17.453125" style="7" bestFit="1" customWidth="1"/>
    <col min="6660" max="6660" width="12.36328125" style="7" customWidth="1"/>
    <col min="6661" max="6661" width="12" style="7" customWidth="1"/>
    <col min="6662" max="6662" width="6.36328125" style="7" customWidth="1"/>
    <col min="6663" max="6663" width="7" style="7" bestFit="1" customWidth="1"/>
    <col min="6664" max="6664" width="7.36328125" style="7" customWidth="1"/>
    <col min="6665" max="6665" width="6.453125" style="7" customWidth="1"/>
    <col min="6666" max="6666" width="7.36328125" style="7" customWidth="1"/>
    <col min="6667" max="6667" width="6.453125" style="7" bestFit="1" customWidth="1"/>
    <col min="6668" max="6668" width="6.6328125" style="7" customWidth="1"/>
    <col min="6669" max="6669" width="6.453125" style="7" customWidth="1"/>
    <col min="6670" max="6670" width="5.6328125" style="7" customWidth="1"/>
    <col min="6671" max="6673" width="5.453125" style="7" customWidth="1"/>
    <col min="6674" max="6674" width="12.453125" style="7" customWidth="1"/>
    <col min="6675" max="6675" width="8.453125" style="7" customWidth="1"/>
    <col min="6676" max="6676" width="75.1796875" style="7" customWidth="1"/>
    <col min="6677" max="6677" width="11.36328125" style="7" customWidth="1"/>
    <col min="6678" max="6678" width="8.453125" style="7" customWidth="1"/>
    <col min="6679" max="6679" width="9.453125" style="7" customWidth="1"/>
    <col min="6680" max="6680" width="18" style="7" customWidth="1"/>
    <col min="6681" max="6681" width="11.81640625" style="7" customWidth="1"/>
    <col min="6682" max="6682" width="18.453125" style="7" bestFit="1" customWidth="1"/>
    <col min="6683" max="6683" width="12.6328125" style="7" customWidth="1"/>
    <col min="6684" max="6684" width="11.81640625" style="7" customWidth="1"/>
    <col min="6685" max="6685" width="67" style="7" bestFit="1" customWidth="1"/>
    <col min="6686" max="6906" width="9.1796875" style="7"/>
    <col min="6907" max="6907" width="6.453125" style="7" customWidth="1"/>
    <col min="6908" max="6908" width="7.453125" style="7" customWidth="1"/>
    <col min="6909" max="6909" width="20.81640625" style="7" bestFit="1" customWidth="1"/>
    <col min="6910" max="6910" width="13" style="7" customWidth="1"/>
    <col min="6911" max="6911" width="10.6328125" style="7" bestFit="1" customWidth="1"/>
    <col min="6912" max="6912" width="11.1796875" style="7" customWidth="1"/>
    <col min="6913" max="6913" width="11" style="7" customWidth="1"/>
    <col min="6914" max="6914" width="9.453125" style="7" customWidth="1"/>
    <col min="6915" max="6915" width="17.453125" style="7" bestFit="1" customWidth="1"/>
    <col min="6916" max="6916" width="12.36328125" style="7" customWidth="1"/>
    <col min="6917" max="6917" width="12" style="7" customWidth="1"/>
    <col min="6918" max="6918" width="6.36328125" style="7" customWidth="1"/>
    <col min="6919" max="6919" width="7" style="7" bestFit="1" customWidth="1"/>
    <col min="6920" max="6920" width="7.36328125" style="7" customWidth="1"/>
    <col min="6921" max="6921" width="6.453125" style="7" customWidth="1"/>
    <col min="6922" max="6922" width="7.36328125" style="7" customWidth="1"/>
    <col min="6923" max="6923" width="6.453125" style="7" bestFit="1" customWidth="1"/>
    <col min="6924" max="6924" width="6.6328125" style="7" customWidth="1"/>
    <col min="6925" max="6925" width="6.453125" style="7" customWidth="1"/>
    <col min="6926" max="6926" width="5.6328125" style="7" customWidth="1"/>
    <col min="6927" max="6929" width="5.453125" style="7" customWidth="1"/>
    <col min="6930" max="6930" width="12.453125" style="7" customWidth="1"/>
    <col min="6931" max="6931" width="8.453125" style="7" customWidth="1"/>
    <col min="6932" max="6932" width="75.1796875" style="7" customWidth="1"/>
    <col min="6933" max="6933" width="11.36328125" style="7" customWidth="1"/>
    <col min="6934" max="6934" width="8.453125" style="7" customWidth="1"/>
    <col min="6935" max="6935" width="9.453125" style="7" customWidth="1"/>
    <col min="6936" max="6936" width="18" style="7" customWidth="1"/>
    <col min="6937" max="6937" width="11.81640625" style="7" customWidth="1"/>
    <col min="6938" max="6938" width="18.453125" style="7" bestFit="1" customWidth="1"/>
    <col min="6939" max="6939" width="12.6328125" style="7" customWidth="1"/>
    <col min="6940" max="6940" width="11.81640625" style="7" customWidth="1"/>
    <col min="6941" max="6941" width="67" style="7" bestFit="1" customWidth="1"/>
    <col min="6942" max="7162" width="9.1796875" style="7"/>
    <col min="7163" max="7163" width="6.453125" style="7" customWidth="1"/>
    <col min="7164" max="7164" width="7.453125" style="7" customWidth="1"/>
    <col min="7165" max="7165" width="20.81640625" style="7" bestFit="1" customWidth="1"/>
    <col min="7166" max="7166" width="13" style="7" customWidth="1"/>
    <col min="7167" max="7167" width="10.6328125" style="7" bestFit="1" customWidth="1"/>
    <col min="7168" max="7168" width="11.1796875" style="7" customWidth="1"/>
    <col min="7169" max="7169" width="11" style="7" customWidth="1"/>
    <col min="7170" max="7170" width="9.453125" style="7" customWidth="1"/>
    <col min="7171" max="7171" width="17.453125" style="7" bestFit="1" customWidth="1"/>
    <col min="7172" max="7172" width="12.36328125" style="7" customWidth="1"/>
    <col min="7173" max="7173" width="12" style="7" customWidth="1"/>
    <col min="7174" max="7174" width="6.36328125" style="7" customWidth="1"/>
    <col min="7175" max="7175" width="7" style="7" bestFit="1" customWidth="1"/>
    <col min="7176" max="7176" width="7.36328125" style="7" customWidth="1"/>
    <col min="7177" max="7177" width="6.453125" style="7" customWidth="1"/>
    <col min="7178" max="7178" width="7.36328125" style="7" customWidth="1"/>
    <col min="7179" max="7179" width="6.453125" style="7" bestFit="1" customWidth="1"/>
    <col min="7180" max="7180" width="6.6328125" style="7" customWidth="1"/>
    <col min="7181" max="7181" width="6.453125" style="7" customWidth="1"/>
    <col min="7182" max="7182" width="5.6328125" style="7" customWidth="1"/>
    <col min="7183" max="7185" width="5.453125" style="7" customWidth="1"/>
    <col min="7186" max="7186" width="12.453125" style="7" customWidth="1"/>
    <col min="7187" max="7187" width="8.453125" style="7" customWidth="1"/>
    <col min="7188" max="7188" width="75.1796875" style="7" customWidth="1"/>
    <col min="7189" max="7189" width="11.36328125" style="7" customWidth="1"/>
    <col min="7190" max="7190" width="8.453125" style="7" customWidth="1"/>
    <col min="7191" max="7191" width="9.453125" style="7" customWidth="1"/>
    <col min="7192" max="7192" width="18" style="7" customWidth="1"/>
    <col min="7193" max="7193" width="11.81640625" style="7" customWidth="1"/>
    <col min="7194" max="7194" width="18.453125" style="7" bestFit="1" customWidth="1"/>
    <col min="7195" max="7195" width="12.6328125" style="7" customWidth="1"/>
    <col min="7196" max="7196" width="11.81640625" style="7" customWidth="1"/>
    <col min="7197" max="7197" width="67" style="7" bestFit="1" customWidth="1"/>
    <col min="7198" max="7418" width="9.1796875" style="7"/>
    <col min="7419" max="7419" width="6.453125" style="7" customWidth="1"/>
    <col min="7420" max="7420" width="7.453125" style="7" customWidth="1"/>
    <col min="7421" max="7421" width="20.81640625" style="7" bestFit="1" customWidth="1"/>
    <col min="7422" max="7422" width="13" style="7" customWidth="1"/>
    <col min="7423" max="7423" width="10.6328125" style="7" bestFit="1" customWidth="1"/>
    <col min="7424" max="7424" width="11.1796875" style="7" customWidth="1"/>
    <col min="7425" max="7425" width="11" style="7" customWidth="1"/>
    <col min="7426" max="7426" width="9.453125" style="7" customWidth="1"/>
    <col min="7427" max="7427" width="17.453125" style="7" bestFit="1" customWidth="1"/>
    <col min="7428" max="7428" width="12.36328125" style="7" customWidth="1"/>
    <col min="7429" max="7429" width="12" style="7" customWidth="1"/>
    <col min="7430" max="7430" width="6.36328125" style="7" customWidth="1"/>
    <col min="7431" max="7431" width="7" style="7" bestFit="1" customWidth="1"/>
    <col min="7432" max="7432" width="7.36328125" style="7" customWidth="1"/>
    <col min="7433" max="7433" width="6.453125" style="7" customWidth="1"/>
    <col min="7434" max="7434" width="7.36328125" style="7" customWidth="1"/>
    <col min="7435" max="7435" width="6.453125" style="7" bestFit="1" customWidth="1"/>
    <col min="7436" max="7436" width="6.6328125" style="7" customWidth="1"/>
    <col min="7437" max="7437" width="6.453125" style="7" customWidth="1"/>
    <col min="7438" max="7438" width="5.6328125" style="7" customWidth="1"/>
    <col min="7439" max="7441" width="5.453125" style="7" customWidth="1"/>
    <col min="7442" max="7442" width="12.453125" style="7" customWidth="1"/>
    <col min="7443" max="7443" width="8.453125" style="7" customWidth="1"/>
    <col min="7444" max="7444" width="75.1796875" style="7" customWidth="1"/>
    <col min="7445" max="7445" width="11.36328125" style="7" customWidth="1"/>
    <col min="7446" max="7446" width="8.453125" style="7" customWidth="1"/>
    <col min="7447" max="7447" width="9.453125" style="7" customWidth="1"/>
    <col min="7448" max="7448" width="18" style="7" customWidth="1"/>
    <col min="7449" max="7449" width="11.81640625" style="7" customWidth="1"/>
    <col min="7450" max="7450" width="18.453125" style="7" bestFit="1" customWidth="1"/>
    <col min="7451" max="7451" width="12.6328125" style="7" customWidth="1"/>
    <col min="7452" max="7452" width="11.81640625" style="7" customWidth="1"/>
    <col min="7453" max="7453" width="67" style="7" bestFit="1" customWidth="1"/>
    <col min="7454" max="7674" width="9.1796875" style="7"/>
    <col min="7675" max="7675" width="6.453125" style="7" customWidth="1"/>
    <col min="7676" max="7676" width="7.453125" style="7" customWidth="1"/>
    <col min="7677" max="7677" width="20.81640625" style="7" bestFit="1" customWidth="1"/>
    <col min="7678" max="7678" width="13" style="7" customWidth="1"/>
    <col min="7679" max="7679" width="10.6328125" style="7" bestFit="1" customWidth="1"/>
    <col min="7680" max="7680" width="11.1796875" style="7" customWidth="1"/>
    <col min="7681" max="7681" width="11" style="7" customWidth="1"/>
    <col min="7682" max="7682" width="9.453125" style="7" customWidth="1"/>
    <col min="7683" max="7683" width="17.453125" style="7" bestFit="1" customWidth="1"/>
    <col min="7684" max="7684" width="12.36328125" style="7" customWidth="1"/>
    <col min="7685" max="7685" width="12" style="7" customWidth="1"/>
    <col min="7686" max="7686" width="6.36328125" style="7" customWidth="1"/>
    <col min="7687" max="7687" width="7" style="7" bestFit="1" customWidth="1"/>
    <col min="7688" max="7688" width="7.36328125" style="7" customWidth="1"/>
    <col min="7689" max="7689" width="6.453125" style="7" customWidth="1"/>
    <col min="7690" max="7690" width="7.36328125" style="7" customWidth="1"/>
    <col min="7691" max="7691" width="6.453125" style="7" bestFit="1" customWidth="1"/>
    <col min="7692" max="7692" width="6.6328125" style="7" customWidth="1"/>
    <col min="7693" max="7693" width="6.453125" style="7" customWidth="1"/>
    <col min="7694" max="7694" width="5.6328125" style="7" customWidth="1"/>
    <col min="7695" max="7697" width="5.453125" style="7" customWidth="1"/>
    <col min="7698" max="7698" width="12.453125" style="7" customWidth="1"/>
    <col min="7699" max="7699" width="8.453125" style="7" customWidth="1"/>
    <col min="7700" max="7700" width="75.1796875" style="7" customWidth="1"/>
    <col min="7701" max="7701" width="11.36328125" style="7" customWidth="1"/>
    <col min="7702" max="7702" width="8.453125" style="7" customWidth="1"/>
    <col min="7703" max="7703" width="9.453125" style="7" customWidth="1"/>
    <col min="7704" max="7704" width="18" style="7" customWidth="1"/>
    <col min="7705" max="7705" width="11.81640625" style="7" customWidth="1"/>
    <col min="7706" max="7706" width="18.453125" style="7" bestFit="1" customWidth="1"/>
    <col min="7707" max="7707" width="12.6328125" style="7" customWidth="1"/>
    <col min="7708" max="7708" width="11.81640625" style="7" customWidth="1"/>
    <col min="7709" max="7709" width="67" style="7" bestFit="1" customWidth="1"/>
    <col min="7710" max="7930" width="9.1796875" style="7"/>
    <col min="7931" max="7931" width="6.453125" style="7" customWidth="1"/>
    <col min="7932" max="7932" width="7.453125" style="7" customWidth="1"/>
    <col min="7933" max="7933" width="20.81640625" style="7" bestFit="1" customWidth="1"/>
    <col min="7934" max="7934" width="13" style="7" customWidth="1"/>
    <col min="7935" max="7935" width="10.6328125" style="7" bestFit="1" customWidth="1"/>
    <col min="7936" max="7936" width="11.1796875" style="7" customWidth="1"/>
    <col min="7937" max="7937" width="11" style="7" customWidth="1"/>
    <col min="7938" max="7938" width="9.453125" style="7" customWidth="1"/>
    <col min="7939" max="7939" width="17.453125" style="7" bestFit="1" customWidth="1"/>
    <col min="7940" max="7940" width="12.36328125" style="7" customWidth="1"/>
    <col min="7941" max="7941" width="12" style="7" customWidth="1"/>
    <col min="7942" max="7942" width="6.36328125" style="7" customWidth="1"/>
    <col min="7943" max="7943" width="7" style="7" bestFit="1" customWidth="1"/>
    <col min="7944" max="7944" width="7.36328125" style="7" customWidth="1"/>
    <col min="7945" max="7945" width="6.453125" style="7" customWidth="1"/>
    <col min="7946" max="7946" width="7.36328125" style="7" customWidth="1"/>
    <col min="7947" max="7947" width="6.453125" style="7" bestFit="1" customWidth="1"/>
    <col min="7948" max="7948" width="6.6328125" style="7" customWidth="1"/>
    <col min="7949" max="7949" width="6.453125" style="7" customWidth="1"/>
    <col min="7950" max="7950" width="5.6328125" style="7" customWidth="1"/>
    <col min="7951" max="7953" width="5.453125" style="7" customWidth="1"/>
    <col min="7954" max="7954" width="12.453125" style="7" customWidth="1"/>
    <col min="7955" max="7955" width="8.453125" style="7" customWidth="1"/>
    <col min="7956" max="7956" width="75.1796875" style="7" customWidth="1"/>
    <col min="7957" max="7957" width="11.36328125" style="7" customWidth="1"/>
    <col min="7958" max="7958" width="8.453125" style="7" customWidth="1"/>
    <col min="7959" max="7959" width="9.453125" style="7" customWidth="1"/>
    <col min="7960" max="7960" width="18" style="7" customWidth="1"/>
    <col min="7961" max="7961" width="11.81640625" style="7" customWidth="1"/>
    <col min="7962" max="7962" width="18.453125" style="7" bestFit="1" customWidth="1"/>
    <col min="7963" max="7963" width="12.6328125" style="7" customWidth="1"/>
    <col min="7964" max="7964" width="11.81640625" style="7" customWidth="1"/>
    <col min="7965" max="7965" width="67" style="7" bestFit="1" customWidth="1"/>
    <col min="7966" max="8186" width="9.1796875" style="7"/>
    <col min="8187" max="8187" width="6.453125" style="7" customWidth="1"/>
    <col min="8188" max="8188" width="7.453125" style="7" customWidth="1"/>
    <col min="8189" max="8189" width="20.81640625" style="7" bestFit="1" customWidth="1"/>
    <col min="8190" max="8190" width="13" style="7" customWidth="1"/>
    <col min="8191" max="8191" width="10.6328125" style="7" bestFit="1" customWidth="1"/>
    <col min="8192" max="8192" width="11.1796875" style="7" customWidth="1"/>
    <col min="8193" max="8193" width="11" style="7" customWidth="1"/>
    <col min="8194" max="8194" width="9.453125" style="7" customWidth="1"/>
    <col min="8195" max="8195" width="17.453125" style="7" bestFit="1" customWidth="1"/>
    <col min="8196" max="8196" width="12.36328125" style="7" customWidth="1"/>
    <col min="8197" max="8197" width="12" style="7" customWidth="1"/>
    <col min="8198" max="8198" width="6.36328125" style="7" customWidth="1"/>
    <col min="8199" max="8199" width="7" style="7" bestFit="1" customWidth="1"/>
    <col min="8200" max="8200" width="7.36328125" style="7" customWidth="1"/>
    <col min="8201" max="8201" width="6.453125" style="7" customWidth="1"/>
    <col min="8202" max="8202" width="7.36328125" style="7" customWidth="1"/>
    <col min="8203" max="8203" width="6.453125" style="7" bestFit="1" customWidth="1"/>
    <col min="8204" max="8204" width="6.6328125" style="7" customWidth="1"/>
    <col min="8205" max="8205" width="6.453125" style="7" customWidth="1"/>
    <col min="8206" max="8206" width="5.6328125" style="7" customWidth="1"/>
    <col min="8207" max="8209" width="5.453125" style="7" customWidth="1"/>
    <col min="8210" max="8210" width="12.453125" style="7" customWidth="1"/>
    <col min="8211" max="8211" width="8.453125" style="7" customWidth="1"/>
    <col min="8212" max="8212" width="75.1796875" style="7" customWidth="1"/>
    <col min="8213" max="8213" width="11.36328125" style="7" customWidth="1"/>
    <col min="8214" max="8214" width="8.453125" style="7" customWidth="1"/>
    <col min="8215" max="8215" width="9.453125" style="7" customWidth="1"/>
    <col min="8216" max="8216" width="18" style="7" customWidth="1"/>
    <col min="8217" max="8217" width="11.81640625" style="7" customWidth="1"/>
    <col min="8218" max="8218" width="18.453125" style="7" bestFit="1" customWidth="1"/>
    <col min="8219" max="8219" width="12.6328125" style="7" customWidth="1"/>
    <col min="8220" max="8220" width="11.81640625" style="7" customWidth="1"/>
    <col min="8221" max="8221" width="67" style="7" bestFit="1" customWidth="1"/>
    <col min="8222" max="8442" width="9.1796875" style="7"/>
    <col min="8443" max="8443" width="6.453125" style="7" customWidth="1"/>
    <col min="8444" max="8444" width="7.453125" style="7" customWidth="1"/>
    <col min="8445" max="8445" width="20.81640625" style="7" bestFit="1" customWidth="1"/>
    <col min="8446" max="8446" width="13" style="7" customWidth="1"/>
    <col min="8447" max="8447" width="10.6328125" style="7" bestFit="1" customWidth="1"/>
    <col min="8448" max="8448" width="11.1796875" style="7" customWidth="1"/>
    <col min="8449" max="8449" width="11" style="7" customWidth="1"/>
    <col min="8450" max="8450" width="9.453125" style="7" customWidth="1"/>
    <col min="8451" max="8451" width="17.453125" style="7" bestFit="1" customWidth="1"/>
    <col min="8452" max="8452" width="12.36328125" style="7" customWidth="1"/>
    <col min="8453" max="8453" width="12" style="7" customWidth="1"/>
    <col min="8454" max="8454" width="6.36328125" style="7" customWidth="1"/>
    <col min="8455" max="8455" width="7" style="7" bestFit="1" customWidth="1"/>
    <col min="8456" max="8456" width="7.36328125" style="7" customWidth="1"/>
    <col min="8457" max="8457" width="6.453125" style="7" customWidth="1"/>
    <col min="8458" max="8458" width="7.36328125" style="7" customWidth="1"/>
    <col min="8459" max="8459" width="6.453125" style="7" bestFit="1" customWidth="1"/>
    <col min="8460" max="8460" width="6.6328125" style="7" customWidth="1"/>
    <col min="8461" max="8461" width="6.453125" style="7" customWidth="1"/>
    <col min="8462" max="8462" width="5.6328125" style="7" customWidth="1"/>
    <col min="8463" max="8465" width="5.453125" style="7" customWidth="1"/>
    <col min="8466" max="8466" width="12.453125" style="7" customWidth="1"/>
    <col min="8467" max="8467" width="8.453125" style="7" customWidth="1"/>
    <col min="8468" max="8468" width="75.1796875" style="7" customWidth="1"/>
    <col min="8469" max="8469" width="11.36328125" style="7" customWidth="1"/>
    <col min="8470" max="8470" width="8.453125" style="7" customWidth="1"/>
    <col min="8471" max="8471" width="9.453125" style="7" customWidth="1"/>
    <col min="8472" max="8472" width="18" style="7" customWidth="1"/>
    <col min="8473" max="8473" width="11.81640625" style="7" customWidth="1"/>
    <col min="8474" max="8474" width="18.453125" style="7" bestFit="1" customWidth="1"/>
    <col min="8475" max="8475" width="12.6328125" style="7" customWidth="1"/>
    <col min="8476" max="8476" width="11.81640625" style="7" customWidth="1"/>
    <col min="8477" max="8477" width="67" style="7" bestFit="1" customWidth="1"/>
    <col min="8478" max="8698" width="9.1796875" style="7"/>
    <col min="8699" max="8699" width="6.453125" style="7" customWidth="1"/>
    <col min="8700" max="8700" width="7.453125" style="7" customWidth="1"/>
    <col min="8701" max="8701" width="20.81640625" style="7" bestFit="1" customWidth="1"/>
    <col min="8702" max="8702" width="13" style="7" customWidth="1"/>
    <col min="8703" max="8703" width="10.6328125" style="7" bestFit="1" customWidth="1"/>
    <col min="8704" max="8704" width="11.1796875" style="7" customWidth="1"/>
    <col min="8705" max="8705" width="11" style="7" customWidth="1"/>
    <col min="8706" max="8706" width="9.453125" style="7" customWidth="1"/>
    <col min="8707" max="8707" width="17.453125" style="7" bestFit="1" customWidth="1"/>
    <col min="8708" max="8708" width="12.36328125" style="7" customWidth="1"/>
    <col min="8709" max="8709" width="12" style="7" customWidth="1"/>
    <col min="8710" max="8710" width="6.36328125" style="7" customWidth="1"/>
    <col min="8711" max="8711" width="7" style="7" bestFit="1" customWidth="1"/>
    <col min="8712" max="8712" width="7.36328125" style="7" customWidth="1"/>
    <col min="8713" max="8713" width="6.453125" style="7" customWidth="1"/>
    <col min="8714" max="8714" width="7.36328125" style="7" customWidth="1"/>
    <col min="8715" max="8715" width="6.453125" style="7" bestFit="1" customWidth="1"/>
    <col min="8716" max="8716" width="6.6328125" style="7" customWidth="1"/>
    <col min="8717" max="8717" width="6.453125" style="7" customWidth="1"/>
    <col min="8718" max="8718" width="5.6328125" style="7" customWidth="1"/>
    <col min="8719" max="8721" width="5.453125" style="7" customWidth="1"/>
    <col min="8722" max="8722" width="12.453125" style="7" customWidth="1"/>
    <col min="8723" max="8723" width="8.453125" style="7" customWidth="1"/>
    <col min="8724" max="8724" width="75.1796875" style="7" customWidth="1"/>
    <col min="8725" max="8725" width="11.36328125" style="7" customWidth="1"/>
    <col min="8726" max="8726" width="8.453125" style="7" customWidth="1"/>
    <col min="8727" max="8727" width="9.453125" style="7" customWidth="1"/>
    <col min="8728" max="8728" width="18" style="7" customWidth="1"/>
    <col min="8729" max="8729" width="11.81640625" style="7" customWidth="1"/>
    <col min="8730" max="8730" width="18.453125" style="7" bestFit="1" customWidth="1"/>
    <col min="8731" max="8731" width="12.6328125" style="7" customWidth="1"/>
    <col min="8732" max="8732" width="11.81640625" style="7" customWidth="1"/>
    <col min="8733" max="8733" width="67" style="7" bestFit="1" customWidth="1"/>
    <col min="8734" max="8954" width="9.1796875" style="7"/>
    <col min="8955" max="8955" width="6.453125" style="7" customWidth="1"/>
    <col min="8956" max="8956" width="7.453125" style="7" customWidth="1"/>
    <col min="8957" max="8957" width="20.81640625" style="7" bestFit="1" customWidth="1"/>
    <col min="8958" max="8958" width="13" style="7" customWidth="1"/>
    <col min="8959" max="8959" width="10.6328125" style="7" bestFit="1" customWidth="1"/>
    <col min="8960" max="8960" width="11.1796875" style="7" customWidth="1"/>
    <col min="8961" max="8961" width="11" style="7" customWidth="1"/>
    <col min="8962" max="8962" width="9.453125" style="7" customWidth="1"/>
    <col min="8963" max="8963" width="17.453125" style="7" bestFit="1" customWidth="1"/>
    <col min="8964" max="8964" width="12.36328125" style="7" customWidth="1"/>
    <col min="8965" max="8965" width="12" style="7" customWidth="1"/>
    <col min="8966" max="8966" width="6.36328125" style="7" customWidth="1"/>
    <col min="8967" max="8967" width="7" style="7" bestFit="1" customWidth="1"/>
    <col min="8968" max="8968" width="7.36328125" style="7" customWidth="1"/>
    <col min="8969" max="8969" width="6.453125" style="7" customWidth="1"/>
    <col min="8970" max="8970" width="7.36328125" style="7" customWidth="1"/>
    <col min="8971" max="8971" width="6.453125" style="7" bestFit="1" customWidth="1"/>
    <col min="8972" max="8972" width="6.6328125" style="7" customWidth="1"/>
    <col min="8973" max="8973" width="6.453125" style="7" customWidth="1"/>
    <col min="8974" max="8974" width="5.6328125" style="7" customWidth="1"/>
    <col min="8975" max="8977" width="5.453125" style="7" customWidth="1"/>
    <col min="8978" max="8978" width="12.453125" style="7" customWidth="1"/>
    <col min="8979" max="8979" width="8.453125" style="7" customWidth="1"/>
    <col min="8980" max="8980" width="75.1796875" style="7" customWidth="1"/>
    <col min="8981" max="8981" width="11.36328125" style="7" customWidth="1"/>
    <col min="8982" max="8982" width="8.453125" style="7" customWidth="1"/>
    <col min="8983" max="8983" width="9.453125" style="7" customWidth="1"/>
    <col min="8984" max="8984" width="18" style="7" customWidth="1"/>
    <col min="8985" max="8985" width="11.81640625" style="7" customWidth="1"/>
    <col min="8986" max="8986" width="18.453125" style="7" bestFit="1" customWidth="1"/>
    <col min="8987" max="8987" width="12.6328125" style="7" customWidth="1"/>
    <col min="8988" max="8988" width="11.81640625" style="7" customWidth="1"/>
    <col min="8989" max="8989" width="67" style="7" bestFit="1" customWidth="1"/>
    <col min="8990" max="9210" width="9.1796875" style="7"/>
    <col min="9211" max="9211" width="6.453125" style="7" customWidth="1"/>
    <col min="9212" max="9212" width="7.453125" style="7" customWidth="1"/>
    <col min="9213" max="9213" width="20.81640625" style="7" bestFit="1" customWidth="1"/>
    <col min="9214" max="9214" width="13" style="7" customWidth="1"/>
    <col min="9215" max="9215" width="10.6328125" style="7" bestFit="1" customWidth="1"/>
    <col min="9216" max="9216" width="11.1796875" style="7" customWidth="1"/>
    <col min="9217" max="9217" width="11" style="7" customWidth="1"/>
    <col min="9218" max="9218" width="9.453125" style="7" customWidth="1"/>
    <col min="9219" max="9219" width="17.453125" style="7" bestFit="1" customWidth="1"/>
    <col min="9220" max="9220" width="12.36328125" style="7" customWidth="1"/>
    <col min="9221" max="9221" width="12" style="7" customWidth="1"/>
    <col min="9222" max="9222" width="6.36328125" style="7" customWidth="1"/>
    <col min="9223" max="9223" width="7" style="7" bestFit="1" customWidth="1"/>
    <col min="9224" max="9224" width="7.36328125" style="7" customWidth="1"/>
    <col min="9225" max="9225" width="6.453125" style="7" customWidth="1"/>
    <col min="9226" max="9226" width="7.36328125" style="7" customWidth="1"/>
    <col min="9227" max="9227" width="6.453125" style="7" bestFit="1" customWidth="1"/>
    <col min="9228" max="9228" width="6.6328125" style="7" customWidth="1"/>
    <col min="9229" max="9229" width="6.453125" style="7" customWidth="1"/>
    <col min="9230" max="9230" width="5.6328125" style="7" customWidth="1"/>
    <col min="9231" max="9233" width="5.453125" style="7" customWidth="1"/>
    <col min="9234" max="9234" width="12.453125" style="7" customWidth="1"/>
    <col min="9235" max="9235" width="8.453125" style="7" customWidth="1"/>
    <col min="9236" max="9236" width="75.1796875" style="7" customWidth="1"/>
    <col min="9237" max="9237" width="11.36328125" style="7" customWidth="1"/>
    <col min="9238" max="9238" width="8.453125" style="7" customWidth="1"/>
    <col min="9239" max="9239" width="9.453125" style="7" customWidth="1"/>
    <col min="9240" max="9240" width="18" style="7" customWidth="1"/>
    <col min="9241" max="9241" width="11.81640625" style="7" customWidth="1"/>
    <col min="9242" max="9242" width="18.453125" style="7" bestFit="1" customWidth="1"/>
    <col min="9243" max="9243" width="12.6328125" style="7" customWidth="1"/>
    <col min="9244" max="9244" width="11.81640625" style="7" customWidth="1"/>
    <col min="9245" max="9245" width="67" style="7" bestFit="1" customWidth="1"/>
    <col min="9246" max="9466" width="9.1796875" style="7"/>
    <col min="9467" max="9467" width="6.453125" style="7" customWidth="1"/>
    <col min="9468" max="9468" width="7.453125" style="7" customWidth="1"/>
    <col min="9469" max="9469" width="20.81640625" style="7" bestFit="1" customWidth="1"/>
    <col min="9470" max="9470" width="13" style="7" customWidth="1"/>
    <col min="9471" max="9471" width="10.6328125" style="7" bestFit="1" customWidth="1"/>
    <col min="9472" max="9472" width="11.1796875" style="7" customWidth="1"/>
    <col min="9473" max="9473" width="11" style="7" customWidth="1"/>
    <col min="9474" max="9474" width="9.453125" style="7" customWidth="1"/>
    <col min="9475" max="9475" width="17.453125" style="7" bestFit="1" customWidth="1"/>
    <col min="9476" max="9476" width="12.36328125" style="7" customWidth="1"/>
    <col min="9477" max="9477" width="12" style="7" customWidth="1"/>
    <col min="9478" max="9478" width="6.36328125" style="7" customWidth="1"/>
    <col min="9479" max="9479" width="7" style="7" bestFit="1" customWidth="1"/>
    <col min="9480" max="9480" width="7.36328125" style="7" customWidth="1"/>
    <col min="9481" max="9481" width="6.453125" style="7" customWidth="1"/>
    <col min="9482" max="9482" width="7.36328125" style="7" customWidth="1"/>
    <col min="9483" max="9483" width="6.453125" style="7" bestFit="1" customWidth="1"/>
    <col min="9484" max="9484" width="6.6328125" style="7" customWidth="1"/>
    <col min="9485" max="9485" width="6.453125" style="7" customWidth="1"/>
    <col min="9486" max="9486" width="5.6328125" style="7" customWidth="1"/>
    <col min="9487" max="9489" width="5.453125" style="7" customWidth="1"/>
    <col min="9490" max="9490" width="12.453125" style="7" customWidth="1"/>
    <col min="9491" max="9491" width="8.453125" style="7" customWidth="1"/>
    <col min="9492" max="9492" width="75.1796875" style="7" customWidth="1"/>
    <col min="9493" max="9493" width="11.36328125" style="7" customWidth="1"/>
    <col min="9494" max="9494" width="8.453125" style="7" customWidth="1"/>
    <col min="9495" max="9495" width="9.453125" style="7" customWidth="1"/>
    <col min="9496" max="9496" width="18" style="7" customWidth="1"/>
    <col min="9497" max="9497" width="11.81640625" style="7" customWidth="1"/>
    <col min="9498" max="9498" width="18.453125" style="7" bestFit="1" customWidth="1"/>
    <col min="9499" max="9499" width="12.6328125" style="7" customWidth="1"/>
    <col min="9500" max="9500" width="11.81640625" style="7" customWidth="1"/>
    <col min="9501" max="9501" width="67" style="7" bestFit="1" customWidth="1"/>
    <col min="9502" max="9722" width="9.1796875" style="7"/>
    <col min="9723" max="9723" width="6.453125" style="7" customWidth="1"/>
    <col min="9724" max="9724" width="7.453125" style="7" customWidth="1"/>
    <col min="9725" max="9725" width="20.81640625" style="7" bestFit="1" customWidth="1"/>
    <col min="9726" max="9726" width="13" style="7" customWidth="1"/>
    <col min="9727" max="9727" width="10.6328125" style="7" bestFit="1" customWidth="1"/>
    <col min="9728" max="9728" width="11.1796875" style="7" customWidth="1"/>
    <col min="9729" max="9729" width="11" style="7" customWidth="1"/>
    <col min="9730" max="9730" width="9.453125" style="7" customWidth="1"/>
    <col min="9731" max="9731" width="17.453125" style="7" bestFit="1" customWidth="1"/>
    <col min="9732" max="9732" width="12.36328125" style="7" customWidth="1"/>
    <col min="9733" max="9733" width="12" style="7" customWidth="1"/>
    <col min="9734" max="9734" width="6.36328125" style="7" customWidth="1"/>
    <col min="9735" max="9735" width="7" style="7" bestFit="1" customWidth="1"/>
    <col min="9736" max="9736" width="7.36328125" style="7" customWidth="1"/>
    <col min="9737" max="9737" width="6.453125" style="7" customWidth="1"/>
    <col min="9738" max="9738" width="7.36328125" style="7" customWidth="1"/>
    <col min="9739" max="9739" width="6.453125" style="7" bestFit="1" customWidth="1"/>
    <col min="9740" max="9740" width="6.6328125" style="7" customWidth="1"/>
    <col min="9741" max="9741" width="6.453125" style="7" customWidth="1"/>
    <col min="9742" max="9742" width="5.6328125" style="7" customWidth="1"/>
    <col min="9743" max="9745" width="5.453125" style="7" customWidth="1"/>
    <col min="9746" max="9746" width="12.453125" style="7" customWidth="1"/>
    <col min="9747" max="9747" width="8.453125" style="7" customWidth="1"/>
    <col min="9748" max="9748" width="75.1796875" style="7" customWidth="1"/>
    <col min="9749" max="9749" width="11.36328125" style="7" customWidth="1"/>
    <col min="9750" max="9750" width="8.453125" style="7" customWidth="1"/>
    <col min="9751" max="9751" width="9.453125" style="7" customWidth="1"/>
    <col min="9752" max="9752" width="18" style="7" customWidth="1"/>
    <col min="9753" max="9753" width="11.81640625" style="7" customWidth="1"/>
    <col min="9754" max="9754" width="18.453125" style="7" bestFit="1" customWidth="1"/>
    <col min="9755" max="9755" width="12.6328125" style="7" customWidth="1"/>
    <col min="9756" max="9756" width="11.81640625" style="7" customWidth="1"/>
    <col min="9757" max="9757" width="67" style="7" bestFit="1" customWidth="1"/>
    <col min="9758" max="9978" width="9.1796875" style="7"/>
    <col min="9979" max="9979" width="6.453125" style="7" customWidth="1"/>
    <col min="9980" max="9980" width="7.453125" style="7" customWidth="1"/>
    <col min="9981" max="9981" width="20.81640625" style="7" bestFit="1" customWidth="1"/>
    <col min="9982" max="9982" width="13" style="7" customWidth="1"/>
    <col min="9983" max="9983" width="10.6328125" style="7" bestFit="1" customWidth="1"/>
    <col min="9984" max="9984" width="11.1796875" style="7" customWidth="1"/>
    <col min="9985" max="9985" width="11" style="7" customWidth="1"/>
    <col min="9986" max="9986" width="9.453125" style="7" customWidth="1"/>
    <col min="9987" max="9987" width="17.453125" style="7" bestFit="1" customWidth="1"/>
    <col min="9988" max="9988" width="12.36328125" style="7" customWidth="1"/>
    <col min="9989" max="9989" width="12" style="7" customWidth="1"/>
    <col min="9990" max="9990" width="6.36328125" style="7" customWidth="1"/>
    <col min="9991" max="9991" width="7" style="7" bestFit="1" customWidth="1"/>
    <col min="9992" max="9992" width="7.36328125" style="7" customWidth="1"/>
    <col min="9993" max="9993" width="6.453125" style="7" customWidth="1"/>
    <col min="9994" max="9994" width="7.36328125" style="7" customWidth="1"/>
    <col min="9995" max="9995" width="6.453125" style="7" bestFit="1" customWidth="1"/>
    <col min="9996" max="9996" width="6.6328125" style="7" customWidth="1"/>
    <col min="9997" max="9997" width="6.453125" style="7" customWidth="1"/>
    <col min="9998" max="9998" width="5.6328125" style="7" customWidth="1"/>
    <col min="9999" max="10001" width="5.453125" style="7" customWidth="1"/>
    <col min="10002" max="10002" width="12.453125" style="7" customWidth="1"/>
    <col min="10003" max="10003" width="8.453125" style="7" customWidth="1"/>
    <col min="10004" max="10004" width="75.1796875" style="7" customWidth="1"/>
    <col min="10005" max="10005" width="11.36328125" style="7" customWidth="1"/>
    <col min="10006" max="10006" width="8.453125" style="7" customWidth="1"/>
    <col min="10007" max="10007" width="9.453125" style="7" customWidth="1"/>
    <col min="10008" max="10008" width="18" style="7" customWidth="1"/>
    <col min="10009" max="10009" width="11.81640625" style="7" customWidth="1"/>
    <col min="10010" max="10010" width="18.453125" style="7" bestFit="1" customWidth="1"/>
    <col min="10011" max="10011" width="12.6328125" style="7" customWidth="1"/>
    <col min="10012" max="10012" width="11.81640625" style="7" customWidth="1"/>
    <col min="10013" max="10013" width="67" style="7" bestFit="1" customWidth="1"/>
    <col min="10014" max="10234" width="9.1796875" style="7"/>
    <col min="10235" max="10235" width="6.453125" style="7" customWidth="1"/>
    <col min="10236" max="10236" width="7.453125" style="7" customWidth="1"/>
    <col min="10237" max="10237" width="20.81640625" style="7" bestFit="1" customWidth="1"/>
    <col min="10238" max="10238" width="13" style="7" customWidth="1"/>
    <col min="10239" max="10239" width="10.6328125" style="7" bestFit="1" customWidth="1"/>
    <col min="10240" max="10240" width="11.1796875" style="7" customWidth="1"/>
    <col min="10241" max="10241" width="11" style="7" customWidth="1"/>
    <col min="10242" max="10242" width="9.453125" style="7" customWidth="1"/>
    <col min="10243" max="10243" width="17.453125" style="7" bestFit="1" customWidth="1"/>
    <col min="10244" max="10244" width="12.36328125" style="7" customWidth="1"/>
    <col min="10245" max="10245" width="12" style="7" customWidth="1"/>
    <col min="10246" max="10246" width="6.36328125" style="7" customWidth="1"/>
    <col min="10247" max="10247" width="7" style="7" bestFit="1" customWidth="1"/>
    <col min="10248" max="10248" width="7.36328125" style="7" customWidth="1"/>
    <col min="10249" max="10249" width="6.453125" style="7" customWidth="1"/>
    <col min="10250" max="10250" width="7.36328125" style="7" customWidth="1"/>
    <col min="10251" max="10251" width="6.453125" style="7" bestFit="1" customWidth="1"/>
    <col min="10252" max="10252" width="6.6328125" style="7" customWidth="1"/>
    <col min="10253" max="10253" width="6.453125" style="7" customWidth="1"/>
    <col min="10254" max="10254" width="5.6328125" style="7" customWidth="1"/>
    <col min="10255" max="10257" width="5.453125" style="7" customWidth="1"/>
    <col min="10258" max="10258" width="12.453125" style="7" customWidth="1"/>
    <col min="10259" max="10259" width="8.453125" style="7" customWidth="1"/>
    <col min="10260" max="10260" width="75.1796875" style="7" customWidth="1"/>
    <col min="10261" max="10261" width="11.36328125" style="7" customWidth="1"/>
    <col min="10262" max="10262" width="8.453125" style="7" customWidth="1"/>
    <col min="10263" max="10263" width="9.453125" style="7" customWidth="1"/>
    <col min="10264" max="10264" width="18" style="7" customWidth="1"/>
    <col min="10265" max="10265" width="11.81640625" style="7" customWidth="1"/>
    <col min="10266" max="10266" width="18.453125" style="7" bestFit="1" customWidth="1"/>
    <col min="10267" max="10267" width="12.6328125" style="7" customWidth="1"/>
    <col min="10268" max="10268" width="11.81640625" style="7" customWidth="1"/>
    <col min="10269" max="10269" width="67" style="7" bestFit="1" customWidth="1"/>
    <col min="10270" max="10490" width="9.1796875" style="7"/>
    <col min="10491" max="10491" width="6.453125" style="7" customWidth="1"/>
    <col min="10492" max="10492" width="7.453125" style="7" customWidth="1"/>
    <col min="10493" max="10493" width="20.81640625" style="7" bestFit="1" customWidth="1"/>
    <col min="10494" max="10494" width="13" style="7" customWidth="1"/>
    <col min="10495" max="10495" width="10.6328125" style="7" bestFit="1" customWidth="1"/>
    <col min="10496" max="10496" width="11.1796875" style="7" customWidth="1"/>
    <col min="10497" max="10497" width="11" style="7" customWidth="1"/>
    <col min="10498" max="10498" width="9.453125" style="7" customWidth="1"/>
    <col min="10499" max="10499" width="17.453125" style="7" bestFit="1" customWidth="1"/>
    <col min="10500" max="10500" width="12.36328125" style="7" customWidth="1"/>
    <col min="10501" max="10501" width="12" style="7" customWidth="1"/>
    <col min="10502" max="10502" width="6.36328125" style="7" customWidth="1"/>
    <col min="10503" max="10503" width="7" style="7" bestFit="1" customWidth="1"/>
    <col min="10504" max="10504" width="7.36328125" style="7" customWidth="1"/>
    <col min="10505" max="10505" width="6.453125" style="7" customWidth="1"/>
    <col min="10506" max="10506" width="7.36328125" style="7" customWidth="1"/>
    <col min="10507" max="10507" width="6.453125" style="7" bestFit="1" customWidth="1"/>
    <col min="10508" max="10508" width="6.6328125" style="7" customWidth="1"/>
    <col min="10509" max="10509" width="6.453125" style="7" customWidth="1"/>
    <col min="10510" max="10510" width="5.6328125" style="7" customWidth="1"/>
    <col min="10511" max="10513" width="5.453125" style="7" customWidth="1"/>
    <col min="10514" max="10514" width="12.453125" style="7" customWidth="1"/>
    <col min="10515" max="10515" width="8.453125" style="7" customWidth="1"/>
    <col min="10516" max="10516" width="75.1796875" style="7" customWidth="1"/>
    <col min="10517" max="10517" width="11.36328125" style="7" customWidth="1"/>
    <col min="10518" max="10518" width="8.453125" style="7" customWidth="1"/>
    <col min="10519" max="10519" width="9.453125" style="7" customWidth="1"/>
    <col min="10520" max="10520" width="18" style="7" customWidth="1"/>
    <col min="10521" max="10521" width="11.81640625" style="7" customWidth="1"/>
    <col min="10522" max="10522" width="18.453125" style="7" bestFit="1" customWidth="1"/>
    <col min="10523" max="10523" width="12.6328125" style="7" customWidth="1"/>
    <col min="10524" max="10524" width="11.81640625" style="7" customWidth="1"/>
    <col min="10525" max="10525" width="67" style="7" bestFit="1" customWidth="1"/>
    <col min="10526" max="10746" width="9.1796875" style="7"/>
    <col min="10747" max="10747" width="6.453125" style="7" customWidth="1"/>
    <col min="10748" max="10748" width="7.453125" style="7" customWidth="1"/>
    <col min="10749" max="10749" width="20.81640625" style="7" bestFit="1" customWidth="1"/>
    <col min="10750" max="10750" width="13" style="7" customWidth="1"/>
    <col min="10751" max="10751" width="10.6328125" style="7" bestFit="1" customWidth="1"/>
    <col min="10752" max="10752" width="11.1796875" style="7" customWidth="1"/>
    <col min="10753" max="10753" width="11" style="7" customWidth="1"/>
    <col min="10754" max="10754" width="9.453125" style="7" customWidth="1"/>
    <col min="10755" max="10755" width="17.453125" style="7" bestFit="1" customWidth="1"/>
    <col min="10756" max="10756" width="12.36328125" style="7" customWidth="1"/>
    <col min="10757" max="10757" width="12" style="7" customWidth="1"/>
    <col min="10758" max="10758" width="6.36328125" style="7" customWidth="1"/>
    <col min="10759" max="10759" width="7" style="7" bestFit="1" customWidth="1"/>
    <col min="10760" max="10760" width="7.36328125" style="7" customWidth="1"/>
    <col min="10761" max="10761" width="6.453125" style="7" customWidth="1"/>
    <col min="10762" max="10762" width="7.36328125" style="7" customWidth="1"/>
    <col min="10763" max="10763" width="6.453125" style="7" bestFit="1" customWidth="1"/>
    <col min="10764" max="10764" width="6.6328125" style="7" customWidth="1"/>
    <col min="10765" max="10765" width="6.453125" style="7" customWidth="1"/>
    <col min="10766" max="10766" width="5.6328125" style="7" customWidth="1"/>
    <col min="10767" max="10769" width="5.453125" style="7" customWidth="1"/>
    <col min="10770" max="10770" width="12.453125" style="7" customWidth="1"/>
    <col min="10771" max="10771" width="8.453125" style="7" customWidth="1"/>
    <col min="10772" max="10772" width="75.1796875" style="7" customWidth="1"/>
    <col min="10773" max="10773" width="11.36328125" style="7" customWidth="1"/>
    <col min="10774" max="10774" width="8.453125" style="7" customWidth="1"/>
    <col min="10775" max="10775" width="9.453125" style="7" customWidth="1"/>
    <col min="10776" max="10776" width="18" style="7" customWidth="1"/>
    <col min="10777" max="10777" width="11.81640625" style="7" customWidth="1"/>
    <col min="10778" max="10778" width="18.453125" style="7" bestFit="1" customWidth="1"/>
    <col min="10779" max="10779" width="12.6328125" style="7" customWidth="1"/>
    <col min="10780" max="10780" width="11.81640625" style="7" customWidth="1"/>
    <col min="10781" max="10781" width="67" style="7" bestFit="1" customWidth="1"/>
    <col min="10782" max="11002" width="9.1796875" style="7"/>
    <col min="11003" max="11003" width="6.453125" style="7" customWidth="1"/>
    <col min="11004" max="11004" width="7.453125" style="7" customWidth="1"/>
    <col min="11005" max="11005" width="20.81640625" style="7" bestFit="1" customWidth="1"/>
    <col min="11006" max="11006" width="13" style="7" customWidth="1"/>
    <col min="11007" max="11007" width="10.6328125" style="7" bestFit="1" customWidth="1"/>
    <col min="11008" max="11008" width="11.1796875" style="7" customWidth="1"/>
    <col min="11009" max="11009" width="11" style="7" customWidth="1"/>
    <col min="11010" max="11010" width="9.453125" style="7" customWidth="1"/>
    <col min="11011" max="11011" width="17.453125" style="7" bestFit="1" customWidth="1"/>
    <col min="11012" max="11012" width="12.36328125" style="7" customWidth="1"/>
    <col min="11013" max="11013" width="12" style="7" customWidth="1"/>
    <col min="11014" max="11014" width="6.36328125" style="7" customWidth="1"/>
    <col min="11015" max="11015" width="7" style="7" bestFit="1" customWidth="1"/>
    <col min="11016" max="11016" width="7.36328125" style="7" customWidth="1"/>
    <col min="11017" max="11017" width="6.453125" style="7" customWidth="1"/>
    <col min="11018" max="11018" width="7.36328125" style="7" customWidth="1"/>
    <col min="11019" max="11019" width="6.453125" style="7" bestFit="1" customWidth="1"/>
    <col min="11020" max="11020" width="6.6328125" style="7" customWidth="1"/>
    <col min="11021" max="11021" width="6.453125" style="7" customWidth="1"/>
    <col min="11022" max="11022" width="5.6328125" style="7" customWidth="1"/>
    <col min="11023" max="11025" width="5.453125" style="7" customWidth="1"/>
    <col min="11026" max="11026" width="12.453125" style="7" customWidth="1"/>
    <col min="11027" max="11027" width="8.453125" style="7" customWidth="1"/>
    <col min="11028" max="11028" width="75.1796875" style="7" customWidth="1"/>
    <col min="11029" max="11029" width="11.36328125" style="7" customWidth="1"/>
    <col min="11030" max="11030" width="8.453125" style="7" customWidth="1"/>
    <col min="11031" max="11031" width="9.453125" style="7" customWidth="1"/>
    <col min="11032" max="11032" width="18" style="7" customWidth="1"/>
    <col min="11033" max="11033" width="11.81640625" style="7" customWidth="1"/>
    <col min="11034" max="11034" width="18.453125" style="7" bestFit="1" customWidth="1"/>
    <col min="11035" max="11035" width="12.6328125" style="7" customWidth="1"/>
    <col min="11036" max="11036" width="11.81640625" style="7" customWidth="1"/>
    <col min="11037" max="11037" width="67" style="7" bestFit="1" customWidth="1"/>
    <col min="11038" max="11258" width="9.1796875" style="7"/>
    <col min="11259" max="11259" width="6.453125" style="7" customWidth="1"/>
    <col min="11260" max="11260" width="7.453125" style="7" customWidth="1"/>
    <col min="11261" max="11261" width="20.81640625" style="7" bestFit="1" customWidth="1"/>
    <col min="11262" max="11262" width="13" style="7" customWidth="1"/>
    <col min="11263" max="11263" width="10.6328125" style="7" bestFit="1" customWidth="1"/>
    <col min="11264" max="11264" width="11.1796875" style="7" customWidth="1"/>
    <col min="11265" max="11265" width="11" style="7" customWidth="1"/>
    <col min="11266" max="11266" width="9.453125" style="7" customWidth="1"/>
    <col min="11267" max="11267" width="17.453125" style="7" bestFit="1" customWidth="1"/>
    <col min="11268" max="11268" width="12.36328125" style="7" customWidth="1"/>
    <col min="11269" max="11269" width="12" style="7" customWidth="1"/>
    <col min="11270" max="11270" width="6.36328125" style="7" customWidth="1"/>
    <col min="11271" max="11271" width="7" style="7" bestFit="1" customWidth="1"/>
    <col min="11272" max="11272" width="7.36328125" style="7" customWidth="1"/>
    <col min="11273" max="11273" width="6.453125" style="7" customWidth="1"/>
    <col min="11274" max="11274" width="7.36328125" style="7" customWidth="1"/>
    <col min="11275" max="11275" width="6.453125" style="7" bestFit="1" customWidth="1"/>
    <col min="11276" max="11276" width="6.6328125" style="7" customWidth="1"/>
    <col min="11277" max="11277" width="6.453125" style="7" customWidth="1"/>
    <col min="11278" max="11278" width="5.6328125" style="7" customWidth="1"/>
    <col min="11279" max="11281" width="5.453125" style="7" customWidth="1"/>
    <col min="11282" max="11282" width="12.453125" style="7" customWidth="1"/>
    <col min="11283" max="11283" width="8.453125" style="7" customWidth="1"/>
    <col min="11284" max="11284" width="75.1796875" style="7" customWidth="1"/>
    <col min="11285" max="11285" width="11.36328125" style="7" customWidth="1"/>
    <col min="11286" max="11286" width="8.453125" style="7" customWidth="1"/>
    <col min="11287" max="11287" width="9.453125" style="7" customWidth="1"/>
    <col min="11288" max="11288" width="18" style="7" customWidth="1"/>
    <col min="11289" max="11289" width="11.81640625" style="7" customWidth="1"/>
    <col min="11290" max="11290" width="18.453125" style="7" bestFit="1" customWidth="1"/>
    <col min="11291" max="11291" width="12.6328125" style="7" customWidth="1"/>
    <col min="11292" max="11292" width="11.81640625" style="7" customWidth="1"/>
    <col min="11293" max="11293" width="67" style="7" bestFit="1" customWidth="1"/>
    <col min="11294" max="11514" width="9.1796875" style="7"/>
    <col min="11515" max="11515" width="6.453125" style="7" customWidth="1"/>
    <col min="11516" max="11516" width="7.453125" style="7" customWidth="1"/>
    <col min="11517" max="11517" width="20.81640625" style="7" bestFit="1" customWidth="1"/>
    <col min="11518" max="11518" width="13" style="7" customWidth="1"/>
    <col min="11519" max="11519" width="10.6328125" style="7" bestFit="1" customWidth="1"/>
    <col min="11520" max="11520" width="11.1796875" style="7" customWidth="1"/>
    <col min="11521" max="11521" width="11" style="7" customWidth="1"/>
    <col min="11522" max="11522" width="9.453125" style="7" customWidth="1"/>
    <col min="11523" max="11523" width="17.453125" style="7" bestFit="1" customWidth="1"/>
    <col min="11524" max="11524" width="12.36328125" style="7" customWidth="1"/>
    <col min="11525" max="11525" width="12" style="7" customWidth="1"/>
    <col min="11526" max="11526" width="6.36328125" style="7" customWidth="1"/>
    <col min="11527" max="11527" width="7" style="7" bestFit="1" customWidth="1"/>
    <col min="11528" max="11528" width="7.36328125" style="7" customWidth="1"/>
    <col min="11529" max="11529" width="6.453125" style="7" customWidth="1"/>
    <col min="11530" max="11530" width="7.36328125" style="7" customWidth="1"/>
    <col min="11531" max="11531" width="6.453125" style="7" bestFit="1" customWidth="1"/>
    <col min="11532" max="11532" width="6.6328125" style="7" customWidth="1"/>
    <col min="11533" max="11533" width="6.453125" style="7" customWidth="1"/>
    <col min="11534" max="11534" width="5.6328125" style="7" customWidth="1"/>
    <col min="11535" max="11537" width="5.453125" style="7" customWidth="1"/>
    <col min="11538" max="11538" width="12.453125" style="7" customWidth="1"/>
    <col min="11539" max="11539" width="8.453125" style="7" customWidth="1"/>
    <col min="11540" max="11540" width="75.1796875" style="7" customWidth="1"/>
    <col min="11541" max="11541" width="11.36328125" style="7" customWidth="1"/>
    <col min="11542" max="11542" width="8.453125" style="7" customWidth="1"/>
    <col min="11543" max="11543" width="9.453125" style="7" customWidth="1"/>
    <col min="11544" max="11544" width="18" style="7" customWidth="1"/>
    <col min="11545" max="11545" width="11.81640625" style="7" customWidth="1"/>
    <col min="11546" max="11546" width="18.453125" style="7" bestFit="1" customWidth="1"/>
    <col min="11547" max="11547" width="12.6328125" style="7" customWidth="1"/>
    <col min="11548" max="11548" width="11.81640625" style="7" customWidth="1"/>
    <col min="11549" max="11549" width="67" style="7" bestFit="1" customWidth="1"/>
    <col min="11550" max="11770" width="9.1796875" style="7"/>
    <col min="11771" max="11771" width="6.453125" style="7" customWidth="1"/>
    <col min="11772" max="11772" width="7.453125" style="7" customWidth="1"/>
    <col min="11773" max="11773" width="20.81640625" style="7" bestFit="1" customWidth="1"/>
    <col min="11774" max="11774" width="13" style="7" customWidth="1"/>
    <col min="11775" max="11775" width="10.6328125" style="7" bestFit="1" customWidth="1"/>
    <col min="11776" max="11776" width="11.1796875" style="7" customWidth="1"/>
    <col min="11777" max="11777" width="11" style="7" customWidth="1"/>
    <col min="11778" max="11778" width="9.453125" style="7" customWidth="1"/>
    <col min="11779" max="11779" width="17.453125" style="7" bestFit="1" customWidth="1"/>
    <col min="11780" max="11780" width="12.36328125" style="7" customWidth="1"/>
    <col min="11781" max="11781" width="12" style="7" customWidth="1"/>
    <col min="11782" max="11782" width="6.36328125" style="7" customWidth="1"/>
    <col min="11783" max="11783" width="7" style="7" bestFit="1" customWidth="1"/>
    <col min="11784" max="11784" width="7.36328125" style="7" customWidth="1"/>
    <col min="11785" max="11785" width="6.453125" style="7" customWidth="1"/>
    <col min="11786" max="11786" width="7.36328125" style="7" customWidth="1"/>
    <col min="11787" max="11787" width="6.453125" style="7" bestFit="1" customWidth="1"/>
    <col min="11788" max="11788" width="6.6328125" style="7" customWidth="1"/>
    <col min="11789" max="11789" width="6.453125" style="7" customWidth="1"/>
    <col min="11790" max="11790" width="5.6328125" style="7" customWidth="1"/>
    <col min="11791" max="11793" width="5.453125" style="7" customWidth="1"/>
    <col min="11794" max="11794" width="12.453125" style="7" customWidth="1"/>
    <col min="11795" max="11795" width="8.453125" style="7" customWidth="1"/>
    <col min="11796" max="11796" width="75.1796875" style="7" customWidth="1"/>
    <col min="11797" max="11797" width="11.36328125" style="7" customWidth="1"/>
    <col min="11798" max="11798" width="8.453125" style="7" customWidth="1"/>
    <col min="11799" max="11799" width="9.453125" style="7" customWidth="1"/>
    <col min="11800" max="11800" width="18" style="7" customWidth="1"/>
    <col min="11801" max="11801" width="11.81640625" style="7" customWidth="1"/>
    <col min="11802" max="11802" width="18.453125" style="7" bestFit="1" customWidth="1"/>
    <col min="11803" max="11803" width="12.6328125" style="7" customWidth="1"/>
    <col min="11804" max="11804" width="11.81640625" style="7" customWidth="1"/>
    <col min="11805" max="11805" width="67" style="7" bestFit="1" customWidth="1"/>
    <col min="11806" max="12026" width="9.1796875" style="7"/>
    <col min="12027" max="12027" width="6.453125" style="7" customWidth="1"/>
    <col min="12028" max="12028" width="7.453125" style="7" customWidth="1"/>
    <col min="12029" max="12029" width="20.81640625" style="7" bestFit="1" customWidth="1"/>
    <col min="12030" max="12030" width="13" style="7" customWidth="1"/>
    <col min="12031" max="12031" width="10.6328125" style="7" bestFit="1" customWidth="1"/>
    <col min="12032" max="12032" width="11.1796875" style="7" customWidth="1"/>
    <col min="12033" max="12033" width="11" style="7" customWidth="1"/>
    <col min="12034" max="12034" width="9.453125" style="7" customWidth="1"/>
    <col min="12035" max="12035" width="17.453125" style="7" bestFit="1" customWidth="1"/>
    <col min="12036" max="12036" width="12.36328125" style="7" customWidth="1"/>
    <col min="12037" max="12037" width="12" style="7" customWidth="1"/>
    <col min="12038" max="12038" width="6.36328125" style="7" customWidth="1"/>
    <col min="12039" max="12039" width="7" style="7" bestFit="1" customWidth="1"/>
    <col min="12040" max="12040" width="7.36328125" style="7" customWidth="1"/>
    <col min="12041" max="12041" width="6.453125" style="7" customWidth="1"/>
    <col min="12042" max="12042" width="7.36328125" style="7" customWidth="1"/>
    <col min="12043" max="12043" width="6.453125" style="7" bestFit="1" customWidth="1"/>
    <col min="12044" max="12044" width="6.6328125" style="7" customWidth="1"/>
    <col min="12045" max="12045" width="6.453125" style="7" customWidth="1"/>
    <col min="12046" max="12046" width="5.6328125" style="7" customWidth="1"/>
    <col min="12047" max="12049" width="5.453125" style="7" customWidth="1"/>
    <col min="12050" max="12050" width="12.453125" style="7" customWidth="1"/>
    <col min="12051" max="12051" width="8.453125" style="7" customWidth="1"/>
    <col min="12052" max="12052" width="75.1796875" style="7" customWidth="1"/>
    <col min="12053" max="12053" width="11.36328125" style="7" customWidth="1"/>
    <col min="12054" max="12054" width="8.453125" style="7" customWidth="1"/>
    <col min="12055" max="12055" width="9.453125" style="7" customWidth="1"/>
    <col min="12056" max="12056" width="18" style="7" customWidth="1"/>
    <col min="12057" max="12057" width="11.81640625" style="7" customWidth="1"/>
    <col min="12058" max="12058" width="18.453125" style="7" bestFit="1" customWidth="1"/>
    <col min="12059" max="12059" width="12.6328125" style="7" customWidth="1"/>
    <col min="12060" max="12060" width="11.81640625" style="7" customWidth="1"/>
    <col min="12061" max="12061" width="67" style="7" bestFit="1" customWidth="1"/>
    <col min="12062" max="12282" width="9.1796875" style="7"/>
    <col min="12283" max="12283" width="6.453125" style="7" customWidth="1"/>
    <col min="12284" max="12284" width="7.453125" style="7" customWidth="1"/>
    <col min="12285" max="12285" width="20.81640625" style="7" bestFit="1" customWidth="1"/>
    <col min="12286" max="12286" width="13" style="7" customWidth="1"/>
    <col min="12287" max="12287" width="10.6328125" style="7" bestFit="1" customWidth="1"/>
    <col min="12288" max="12288" width="11.1796875" style="7" customWidth="1"/>
    <col min="12289" max="12289" width="11" style="7" customWidth="1"/>
    <col min="12290" max="12290" width="9.453125" style="7" customWidth="1"/>
    <col min="12291" max="12291" width="17.453125" style="7" bestFit="1" customWidth="1"/>
    <col min="12292" max="12292" width="12.36328125" style="7" customWidth="1"/>
    <col min="12293" max="12293" width="12" style="7" customWidth="1"/>
    <col min="12294" max="12294" width="6.36328125" style="7" customWidth="1"/>
    <col min="12295" max="12295" width="7" style="7" bestFit="1" customWidth="1"/>
    <col min="12296" max="12296" width="7.36328125" style="7" customWidth="1"/>
    <col min="12297" max="12297" width="6.453125" style="7" customWidth="1"/>
    <col min="12298" max="12298" width="7.36328125" style="7" customWidth="1"/>
    <col min="12299" max="12299" width="6.453125" style="7" bestFit="1" customWidth="1"/>
    <col min="12300" max="12300" width="6.6328125" style="7" customWidth="1"/>
    <col min="12301" max="12301" width="6.453125" style="7" customWidth="1"/>
    <col min="12302" max="12302" width="5.6328125" style="7" customWidth="1"/>
    <col min="12303" max="12305" width="5.453125" style="7" customWidth="1"/>
    <col min="12306" max="12306" width="12.453125" style="7" customWidth="1"/>
    <col min="12307" max="12307" width="8.453125" style="7" customWidth="1"/>
    <col min="12308" max="12308" width="75.1796875" style="7" customWidth="1"/>
    <col min="12309" max="12309" width="11.36328125" style="7" customWidth="1"/>
    <col min="12310" max="12310" width="8.453125" style="7" customWidth="1"/>
    <col min="12311" max="12311" width="9.453125" style="7" customWidth="1"/>
    <col min="12312" max="12312" width="18" style="7" customWidth="1"/>
    <col min="12313" max="12313" width="11.81640625" style="7" customWidth="1"/>
    <col min="12314" max="12314" width="18.453125" style="7" bestFit="1" customWidth="1"/>
    <col min="12315" max="12315" width="12.6328125" style="7" customWidth="1"/>
    <col min="12316" max="12316" width="11.81640625" style="7" customWidth="1"/>
    <col min="12317" max="12317" width="67" style="7" bestFit="1" customWidth="1"/>
    <col min="12318" max="12538" width="9.1796875" style="7"/>
    <col min="12539" max="12539" width="6.453125" style="7" customWidth="1"/>
    <col min="12540" max="12540" width="7.453125" style="7" customWidth="1"/>
    <col min="12541" max="12541" width="20.81640625" style="7" bestFit="1" customWidth="1"/>
    <col min="12542" max="12542" width="13" style="7" customWidth="1"/>
    <col min="12543" max="12543" width="10.6328125" style="7" bestFit="1" customWidth="1"/>
    <col min="12544" max="12544" width="11.1796875" style="7" customWidth="1"/>
    <col min="12545" max="12545" width="11" style="7" customWidth="1"/>
    <col min="12546" max="12546" width="9.453125" style="7" customWidth="1"/>
    <col min="12547" max="12547" width="17.453125" style="7" bestFit="1" customWidth="1"/>
    <col min="12548" max="12548" width="12.36328125" style="7" customWidth="1"/>
    <col min="12549" max="12549" width="12" style="7" customWidth="1"/>
    <col min="12550" max="12550" width="6.36328125" style="7" customWidth="1"/>
    <col min="12551" max="12551" width="7" style="7" bestFit="1" customWidth="1"/>
    <col min="12552" max="12552" width="7.36328125" style="7" customWidth="1"/>
    <col min="12553" max="12553" width="6.453125" style="7" customWidth="1"/>
    <col min="12554" max="12554" width="7.36328125" style="7" customWidth="1"/>
    <col min="12555" max="12555" width="6.453125" style="7" bestFit="1" customWidth="1"/>
    <col min="12556" max="12556" width="6.6328125" style="7" customWidth="1"/>
    <col min="12557" max="12557" width="6.453125" style="7" customWidth="1"/>
    <col min="12558" max="12558" width="5.6328125" style="7" customWidth="1"/>
    <col min="12559" max="12561" width="5.453125" style="7" customWidth="1"/>
    <col min="12562" max="12562" width="12.453125" style="7" customWidth="1"/>
    <col min="12563" max="12563" width="8.453125" style="7" customWidth="1"/>
    <col min="12564" max="12564" width="75.1796875" style="7" customWidth="1"/>
    <col min="12565" max="12565" width="11.36328125" style="7" customWidth="1"/>
    <col min="12566" max="12566" width="8.453125" style="7" customWidth="1"/>
    <col min="12567" max="12567" width="9.453125" style="7" customWidth="1"/>
    <col min="12568" max="12568" width="18" style="7" customWidth="1"/>
    <col min="12569" max="12569" width="11.81640625" style="7" customWidth="1"/>
    <col min="12570" max="12570" width="18.453125" style="7" bestFit="1" customWidth="1"/>
    <col min="12571" max="12571" width="12.6328125" style="7" customWidth="1"/>
    <col min="12572" max="12572" width="11.81640625" style="7" customWidth="1"/>
    <col min="12573" max="12573" width="67" style="7" bestFit="1" customWidth="1"/>
    <col min="12574" max="12794" width="9.1796875" style="7"/>
    <col min="12795" max="12795" width="6.453125" style="7" customWidth="1"/>
    <col min="12796" max="12796" width="7.453125" style="7" customWidth="1"/>
    <col min="12797" max="12797" width="20.81640625" style="7" bestFit="1" customWidth="1"/>
    <col min="12798" max="12798" width="13" style="7" customWidth="1"/>
    <col min="12799" max="12799" width="10.6328125" style="7" bestFit="1" customWidth="1"/>
    <col min="12800" max="12800" width="11.1796875" style="7" customWidth="1"/>
    <col min="12801" max="12801" width="11" style="7" customWidth="1"/>
    <col min="12802" max="12802" width="9.453125" style="7" customWidth="1"/>
    <col min="12803" max="12803" width="17.453125" style="7" bestFit="1" customWidth="1"/>
    <col min="12804" max="12804" width="12.36328125" style="7" customWidth="1"/>
    <col min="12805" max="12805" width="12" style="7" customWidth="1"/>
    <col min="12806" max="12806" width="6.36328125" style="7" customWidth="1"/>
    <col min="12807" max="12807" width="7" style="7" bestFit="1" customWidth="1"/>
    <col min="12808" max="12808" width="7.36328125" style="7" customWidth="1"/>
    <col min="12809" max="12809" width="6.453125" style="7" customWidth="1"/>
    <col min="12810" max="12810" width="7.36328125" style="7" customWidth="1"/>
    <col min="12811" max="12811" width="6.453125" style="7" bestFit="1" customWidth="1"/>
    <col min="12812" max="12812" width="6.6328125" style="7" customWidth="1"/>
    <col min="12813" max="12813" width="6.453125" style="7" customWidth="1"/>
    <col min="12814" max="12814" width="5.6328125" style="7" customWidth="1"/>
    <col min="12815" max="12817" width="5.453125" style="7" customWidth="1"/>
    <col min="12818" max="12818" width="12.453125" style="7" customWidth="1"/>
    <col min="12819" max="12819" width="8.453125" style="7" customWidth="1"/>
    <col min="12820" max="12820" width="75.1796875" style="7" customWidth="1"/>
    <col min="12821" max="12821" width="11.36328125" style="7" customWidth="1"/>
    <col min="12822" max="12822" width="8.453125" style="7" customWidth="1"/>
    <col min="12823" max="12823" width="9.453125" style="7" customWidth="1"/>
    <col min="12824" max="12824" width="18" style="7" customWidth="1"/>
    <col min="12825" max="12825" width="11.81640625" style="7" customWidth="1"/>
    <col min="12826" max="12826" width="18.453125" style="7" bestFit="1" customWidth="1"/>
    <col min="12827" max="12827" width="12.6328125" style="7" customWidth="1"/>
    <col min="12828" max="12828" width="11.81640625" style="7" customWidth="1"/>
    <col min="12829" max="12829" width="67" style="7" bestFit="1" customWidth="1"/>
    <col min="12830" max="13050" width="9.1796875" style="7"/>
    <col min="13051" max="13051" width="6.453125" style="7" customWidth="1"/>
    <col min="13052" max="13052" width="7.453125" style="7" customWidth="1"/>
    <col min="13053" max="13053" width="20.81640625" style="7" bestFit="1" customWidth="1"/>
    <col min="13054" max="13054" width="13" style="7" customWidth="1"/>
    <col min="13055" max="13055" width="10.6328125" style="7" bestFit="1" customWidth="1"/>
    <col min="13056" max="13056" width="11.1796875" style="7" customWidth="1"/>
    <col min="13057" max="13057" width="11" style="7" customWidth="1"/>
    <col min="13058" max="13058" width="9.453125" style="7" customWidth="1"/>
    <col min="13059" max="13059" width="17.453125" style="7" bestFit="1" customWidth="1"/>
    <col min="13060" max="13060" width="12.36328125" style="7" customWidth="1"/>
    <col min="13061" max="13061" width="12" style="7" customWidth="1"/>
    <col min="13062" max="13062" width="6.36328125" style="7" customWidth="1"/>
    <col min="13063" max="13063" width="7" style="7" bestFit="1" customWidth="1"/>
    <col min="13064" max="13064" width="7.36328125" style="7" customWidth="1"/>
    <col min="13065" max="13065" width="6.453125" style="7" customWidth="1"/>
    <col min="13066" max="13066" width="7.36328125" style="7" customWidth="1"/>
    <col min="13067" max="13067" width="6.453125" style="7" bestFit="1" customWidth="1"/>
    <col min="13068" max="13068" width="6.6328125" style="7" customWidth="1"/>
    <col min="13069" max="13069" width="6.453125" style="7" customWidth="1"/>
    <col min="13070" max="13070" width="5.6328125" style="7" customWidth="1"/>
    <col min="13071" max="13073" width="5.453125" style="7" customWidth="1"/>
    <col min="13074" max="13074" width="12.453125" style="7" customWidth="1"/>
    <col min="13075" max="13075" width="8.453125" style="7" customWidth="1"/>
    <col min="13076" max="13076" width="75.1796875" style="7" customWidth="1"/>
    <col min="13077" max="13077" width="11.36328125" style="7" customWidth="1"/>
    <col min="13078" max="13078" width="8.453125" style="7" customWidth="1"/>
    <col min="13079" max="13079" width="9.453125" style="7" customWidth="1"/>
    <col min="13080" max="13080" width="18" style="7" customWidth="1"/>
    <col min="13081" max="13081" width="11.81640625" style="7" customWidth="1"/>
    <col min="13082" max="13082" width="18.453125" style="7" bestFit="1" customWidth="1"/>
    <col min="13083" max="13083" width="12.6328125" style="7" customWidth="1"/>
    <col min="13084" max="13084" width="11.81640625" style="7" customWidth="1"/>
    <col min="13085" max="13085" width="67" style="7" bestFit="1" customWidth="1"/>
    <col min="13086" max="13306" width="9.1796875" style="7"/>
    <col min="13307" max="13307" width="6.453125" style="7" customWidth="1"/>
    <col min="13308" max="13308" width="7.453125" style="7" customWidth="1"/>
    <col min="13309" max="13309" width="20.81640625" style="7" bestFit="1" customWidth="1"/>
    <col min="13310" max="13310" width="13" style="7" customWidth="1"/>
    <col min="13311" max="13311" width="10.6328125" style="7" bestFit="1" customWidth="1"/>
    <col min="13312" max="13312" width="11.1796875" style="7" customWidth="1"/>
    <col min="13313" max="13313" width="11" style="7" customWidth="1"/>
    <col min="13314" max="13314" width="9.453125" style="7" customWidth="1"/>
    <col min="13315" max="13315" width="17.453125" style="7" bestFit="1" customWidth="1"/>
    <col min="13316" max="13316" width="12.36328125" style="7" customWidth="1"/>
    <col min="13317" max="13317" width="12" style="7" customWidth="1"/>
    <col min="13318" max="13318" width="6.36328125" style="7" customWidth="1"/>
    <col min="13319" max="13319" width="7" style="7" bestFit="1" customWidth="1"/>
    <col min="13320" max="13320" width="7.36328125" style="7" customWidth="1"/>
    <col min="13321" max="13321" width="6.453125" style="7" customWidth="1"/>
    <col min="13322" max="13322" width="7.36328125" style="7" customWidth="1"/>
    <col min="13323" max="13323" width="6.453125" style="7" bestFit="1" customWidth="1"/>
    <col min="13324" max="13324" width="6.6328125" style="7" customWidth="1"/>
    <col min="13325" max="13325" width="6.453125" style="7" customWidth="1"/>
    <col min="13326" max="13326" width="5.6328125" style="7" customWidth="1"/>
    <col min="13327" max="13329" width="5.453125" style="7" customWidth="1"/>
    <col min="13330" max="13330" width="12.453125" style="7" customWidth="1"/>
    <col min="13331" max="13331" width="8.453125" style="7" customWidth="1"/>
    <col min="13332" max="13332" width="75.1796875" style="7" customWidth="1"/>
    <col min="13333" max="13333" width="11.36328125" style="7" customWidth="1"/>
    <col min="13334" max="13334" width="8.453125" style="7" customWidth="1"/>
    <col min="13335" max="13335" width="9.453125" style="7" customWidth="1"/>
    <col min="13336" max="13336" width="18" style="7" customWidth="1"/>
    <col min="13337" max="13337" width="11.81640625" style="7" customWidth="1"/>
    <col min="13338" max="13338" width="18.453125" style="7" bestFit="1" customWidth="1"/>
    <col min="13339" max="13339" width="12.6328125" style="7" customWidth="1"/>
    <col min="13340" max="13340" width="11.81640625" style="7" customWidth="1"/>
    <col min="13341" max="13341" width="67" style="7" bestFit="1" customWidth="1"/>
    <col min="13342" max="13562" width="9.1796875" style="7"/>
    <col min="13563" max="13563" width="6.453125" style="7" customWidth="1"/>
    <col min="13564" max="13564" width="7.453125" style="7" customWidth="1"/>
    <col min="13565" max="13565" width="20.81640625" style="7" bestFit="1" customWidth="1"/>
    <col min="13566" max="13566" width="13" style="7" customWidth="1"/>
    <col min="13567" max="13567" width="10.6328125" style="7" bestFit="1" customWidth="1"/>
    <col min="13568" max="13568" width="11.1796875" style="7" customWidth="1"/>
    <col min="13569" max="13569" width="11" style="7" customWidth="1"/>
    <col min="13570" max="13570" width="9.453125" style="7" customWidth="1"/>
    <col min="13571" max="13571" width="17.453125" style="7" bestFit="1" customWidth="1"/>
    <col min="13572" max="13572" width="12.36328125" style="7" customWidth="1"/>
    <col min="13573" max="13573" width="12" style="7" customWidth="1"/>
    <col min="13574" max="13574" width="6.36328125" style="7" customWidth="1"/>
    <col min="13575" max="13575" width="7" style="7" bestFit="1" customWidth="1"/>
    <col min="13576" max="13576" width="7.36328125" style="7" customWidth="1"/>
    <col min="13577" max="13577" width="6.453125" style="7" customWidth="1"/>
    <col min="13578" max="13578" width="7.36328125" style="7" customWidth="1"/>
    <col min="13579" max="13579" width="6.453125" style="7" bestFit="1" customWidth="1"/>
    <col min="13580" max="13580" width="6.6328125" style="7" customWidth="1"/>
    <col min="13581" max="13581" width="6.453125" style="7" customWidth="1"/>
    <col min="13582" max="13582" width="5.6328125" style="7" customWidth="1"/>
    <col min="13583" max="13585" width="5.453125" style="7" customWidth="1"/>
    <col min="13586" max="13586" width="12.453125" style="7" customWidth="1"/>
    <col min="13587" max="13587" width="8.453125" style="7" customWidth="1"/>
    <col min="13588" max="13588" width="75.1796875" style="7" customWidth="1"/>
    <col min="13589" max="13589" width="11.36328125" style="7" customWidth="1"/>
    <col min="13590" max="13590" width="8.453125" style="7" customWidth="1"/>
    <col min="13591" max="13591" width="9.453125" style="7" customWidth="1"/>
    <col min="13592" max="13592" width="18" style="7" customWidth="1"/>
    <col min="13593" max="13593" width="11.81640625" style="7" customWidth="1"/>
    <col min="13594" max="13594" width="18.453125" style="7" bestFit="1" customWidth="1"/>
    <col min="13595" max="13595" width="12.6328125" style="7" customWidth="1"/>
    <col min="13596" max="13596" width="11.81640625" style="7" customWidth="1"/>
    <col min="13597" max="13597" width="67" style="7" bestFit="1" customWidth="1"/>
    <col min="13598" max="13818" width="9.1796875" style="7"/>
    <col min="13819" max="13819" width="6.453125" style="7" customWidth="1"/>
    <col min="13820" max="13820" width="7.453125" style="7" customWidth="1"/>
    <col min="13821" max="13821" width="20.81640625" style="7" bestFit="1" customWidth="1"/>
    <col min="13822" max="13822" width="13" style="7" customWidth="1"/>
    <col min="13823" max="13823" width="10.6328125" style="7" bestFit="1" customWidth="1"/>
    <col min="13824" max="13824" width="11.1796875" style="7" customWidth="1"/>
    <col min="13825" max="13825" width="11" style="7" customWidth="1"/>
    <col min="13826" max="13826" width="9.453125" style="7" customWidth="1"/>
    <col min="13827" max="13827" width="17.453125" style="7" bestFit="1" customWidth="1"/>
    <col min="13828" max="13828" width="12.36328125" style="7" customWidth="1"/>
    <col min="13829" max="13829" width="12" style="7" customWidth="1"/>
    <col min="13830" max="13830" width="6.36328125" style="7" customWidth="1"/>
    <col min="13831" max="13831" width="7" style="7" bestFit="1" customWidth="1"/>
    <col min="13832" max="13832" width="7.36328125" style="7" customWidth="1"/>
    <col min="13833" max="13833" width="6.453125" style="7" customWidth="1"/>
    <col min="13834" max="13834" width="7.36328125" style="7" customWidth="1"/>
    <col min="13835" max="13835" width="6.453125" style="7" bestFit="1" customWidth="1"/>
    <col min="13836" max="13836" width="6.6328125" style="7" customWidth="1"/>
    <col min="13837" max="13837" width="6.453125" style="7" customWidth="1"/>
    <col min="13838" max="13838" width="5.6328125" style="7" customWidth="1"/>
    <col min="13839" max="13841" width="5.453125" style="7" customWidth="1"/>
    <col min="13842" max="13842" width="12.453125" style="7" customWidth="1"/>
    <col min="13843" max="13843" width="8.453125" style="7" customWidth="1"/>
    <col min="13844" max="13844" width="75.1796875" style="7" customWidth="1"/>
    <col min="13845" max="13845" width="11.36328125" style="7" customWidth="1"/>
    <col min="13846" max="13846" width="8.453125" style="7" customWidth="1"/>
    <col min="13847" max="13847" width="9.453125" style="7" customWidth="1"/>
    <col min="13848" max="13848" width="18" style="7" customWidth="1"/>
    <col min="13849" max="13849" width="11.81640625" style="7" customWidth="1"/>
    <col min="13850" max="13850" width="18.453125" style="7" bestFit="1" customWidth="1"/>
    <col min="13851" max="13851" width="12.6328125" style="7" customWidth="1"/>
    <col min="13852" max="13852" width="11.81640625" style="7" customWidth="1"/>
    <col min="13853" max="13853" width="67" style="7" bestFit="1" customWidth="1"/>
    <col min="13854" max="14074" width="9.1796875" style="7"/>
    <col min="14075" max="14075" width="6.453125" style="7" customWidth="1"/>
    <col min="14076" max="14076" width="7.453125" style="7" customWidth="1"/>
    <col min="14077" max="14077" width="20.81640625" style="7" bestFit="1" customWidth="1"/>
    <col min="14078" max="14078" width="13" style="7" customWidth="1"/>
    <col min="14079" max="14079" width="10.6328125" style="7" bestFit="1" customWidth="1"/>
    <col min="14080" max="14080" width="11.1796875" style="7" customWidth="1"/>
    <col min="14081" max="14081" width="11" style="7" customWidth="1"/>
    <col min="14082" max="14082" width="9.453125" style="7" customWidth="1"/>
    <col min="14083" max="14083" width="17.453125" style="7" bestFit="1" customWidth="1"/>
    <col min="14084" max="14084" width="12.36328125" style="7" customWidth="1"/>
    <col min="14085" max="14085" width="12" style="7" customWidth="1"/>
    <col min="14086" max="14086" width="6.36328125" style="7" customWidth="1"/>
    <col min="14087" max="14087" width="7" style="7" bestFit="1" customWidth="1"/>
    <col min="14088" max="14088" width="7.36328125" style="7" customWidth="1"/>
    <col min="14089" max="14089" width="6.453125" style="7" customWidth="1"/>
    <col min="14090" max="14090" width="7.36328125" style="7" customWidth="1"/>
    <col min="14091" max="14091" width="6.453125" style="7" bestFit="1" customWidth="1"/>
    <col min="14092" max="14092" width="6.6328125" style="7" customWidth="1"/>
    <col min="14093" max="14093" width="6.453125" style="7" customWidth="1"/>
    <col min="14094" max="14094" width="5.6328125" style="7" customWidth="1"/>
    <col min="14095" max="14097" width="5.453125" style="7" customWidth="1"/>
    <col min="14098" max="14098" width="12.453125" style="7" customWidth="1"/>
    <col min="14099" max="14099" width="8.453125" style="7" customWidth="1"/>
    <col min="14100" max="14100" width="75.1796875" style="7" customWidth="1"/>
    <col min="14101" max="14101" width="11.36328125" style="7" customWidth="1"/>
    <col min="14102" max="14102" width="8.453125" style="7" customWidth="1"/>
    <col min="14103" max="14103" width="9.453125" style="7" customWidth="1"/>
    <col min="14104" max="14104" width="18" style="7" customWidth="1"/>
    <col min="14105" max="14105" width="11.81640625" style="7" customWidth="1"/>
    <col min="14106" max="14106" width="18.453125" style="7" bestFit="1" customWidth="1"/>
    <col min="14107" max="14107" width="12.6328125" style="7" customWidth="1"/>
    <col min="14108" max="14108" width="11.81640625" style="7" customWidth="1"/>
    <col min="14109" max="14109" width="67" style="7" bestFit="1" customWidth="1"/>
    <col min="14110" max="14330" width="9.1796875" style="7"/>
    <col min="14331" max="14331" width="6.453125" style="7" customWidth="1"/>
    <col min="14332" max="14332" width="7.453125" style="7" customWidth="1"/>
    <col min="14333" max="14333" width="20.81640625" style="7" bestFit="1" customWidth="1"/>
    <col min="14334" max="14334" width="13" style="7" customWidth="1"/>
    <col min="14335" max="14335" width="10.6328125" style="7" bestFit="1" customWidth="1"/>
    <col min="14336" max="14336" width="11.1796875" style="7" customWidth="1"/>
    <col min="14337" max="14337" width="11" style="7" customWidth="1"/>
    <col min="14338" max="14338" width="9.453125" style="7" customWidth="1"/>
    <col min="14339" max="14339" width="17.453125" style="7" bestFit="1" customWidth="1"/>
    <col min="14340" max="14340" width="12.36328125" style="7" customWidth="1"/>
    <col min="14341" max="14341" width="12" style="7" customWidth="1"/>
    <col min="14342" max="14342" width="6.36328125" style="7" customWidth="1"/>
    <col min="14343" max="14343" width="7" style="7" bestFit="1" customWidth="1"/>
    <col min="14344" max="14344" width="7.36328125" style="7" customWidth="1"/>
    <col min="14345" max="14345" width="6.453125" style="7" customWidth="1"/>
    <col min="14346" max="14346" width="7.36328125" style="7" customWidth="1"/>
    <col min="14347" max="14347" width="6.453125" style="7" bestFit="1" customWidth="1"/>
    <col min="14348" max="14348" width="6.6328125" style="7" customWidth="1"/>
    <col min="14349" max="14349" width="6.453125" style="7" customWidth="1"/>
    <col min="14350" max="14350" width="5.6328125" style="7" customWidth="1"/>
    <col min="14351" max="14353" width="5.453125" style="7" customWidth="1"/>
    <col min="14354" max="14354" width="12.453125" style="7" customWidth="1"/>
    <col min="14355" max="14355" width="8.453125" style="7" customWidth="1"/>
    <col min="14356" max="14356" width="75.1796875" style="7" customWidth="1"/>
    <col min="14357" max="14357" width="11.36328125" style="7" customWidth="1"/>
    <col min="14358" max="14358" width="8.453125" style="7" customWidth="1"/>
    <col min="14359" max="14359" width="9.453125" style="7" customWidth="1"/>
    <col min="14360" max="14360" width="18" style="7" customWidth="1"/>
    <col min="14361" max="14361" width="11.81640625" style="7" customWidth="1"/>
    <col min="14362" max="14362" width="18.453125" style="7" bestFit="1" customWidth="1"/>
    <col min="14363" max="14363" width="12.6328125" style="7" customWidth="1"/>
    <col min="14364" max="14364" width="11.81640625" style="7" customWidth="1"/>
    <col min="14365" max="14365" width="67" style="7" bestFit="1" customWidth="1"/>
    <col min="14366" max="14586" width="9.1796875" style="7"/>
    <col min="14587" max="14587" width="6.453125" style="7" customWidth="1"/>
    <col min="14588" max="14588" width="7.453125" style="7" customWidth="1"/>
    <col min="14589" max="14589" width="20.81640625" style="7" bestFit="1" customWidth="1"/>
    <col min="14590" max="14590" width="13" style="7" customWidth="1"/>
    <col min="14591" max="14591" width="10.6328125" style="7" bestFit="1" customWidth="1"/>
    <col min="14592" max="14592" width="11.1796875" style="7" customWidth="1"/>
    <col min="14593" max="14593" width="11" style="7" customWidth="1"/>
    <col min="14594" max="14594" width="9.453125" style="7" customWidth="1"/>
    <col min="14595" max="14595" width="17.453125" style="7" bestFit="1" customWidth="1"/>
    <col min="14596" max="14596" width="12.36328125" style="7" customWidth="1"/>
    <col min="14597" max="14597" width="12" style="7" customWidth="1"/>
    <col min="14598" max="14598" width="6.36328125" style="7" customWidth="1"/>
    <col min="14599" max="14599" width="7" style="7" bestFit="1" customWidth="1"/>
    <col min="14600" max="14600" width="7.36328125" style="7" customWidth="1"/>
    <col min="14601" max="14601" width="6.453125" style="7" customWidth="1"/>
    <col min="14602" max="14602" width="7.36328125" style="7" customWidth="1"/>
    <col min="14603" max="14603" width="6.453125" style="7" bestFit="1" customWidth="1"/>
    <col min="14604" max="14604" width="6.6328125" style="7" customWidth="1"/>
    <col min="14605" max="14605" width="6.453125" style="7" customWidth="1"/>
    <col min="14606" max="14606" width="5.6328125" style="7" customWidth="1"/>
    <col min="14607" max="14609" width="5.453125" style="7" customWidth="1"/>
    <col min="14610" max="14610" width="12.453125" style="7" customWidth="1"/>
    <col min="14611" max="14611" width="8.453125" style="7" customWidth="1"/>
    <col min="14612" max="14612" width="75.1796875" style="7" customWidth="1"/>
    <col min="14613" max="14613" width="11.36328125" style="7" customWidth="1"/>
    <col min="14614" max="14614" width="8.453125" style="7" customWidth="1"/>
    <col min="14615" max="14615" width="9.453125" style="7" customWidth="1"/>
    <col min="14616" max="14616" width="18" style="7" customWidth="1"/>
    <col min="14617" max="14617" width="11.81640625" style="7" customWidth="1"/>
    <col min="14618" max="14618" width="18.453125" style="7" bestFit="1" customWidth="1"/>
    <col min="14619" max="14619" width="12.6328125" style="7" customWidth="1"/>
    <col min="14620" max="14620" width="11.81640625" style="7" customWidth="1"/>
    <col min="14621" max="14621" width="67" style="7" bestFit="1" customWidth="1"/>
    <col min="14622" max="14842" width="9.1796875" style="7"/>
    <col min="14843" max="14843" width="6.453125" style="7" customWidth="1"/>
    <col min="14844" max="14844" width="7.453125" style="7" customWidth="1"/>
    <col min="14845" max="14845" width="20.81640625" style="7" bestFit="1" customWidth="1"/>
    <col min="14846" max="14846" width="13" style="7" customWidth="1"/>
    <col min="14847" max="14847" width="10.6328125" style="7" bestFit="1" customWidth="1"/>
    <col min="14848" max="14848" width="11.1796875" style="7" customWidth="1"/>
    <col min="14849" max="14849" width="11" style="7" customWidth="1"/>
    <col min="14850" max="14850" width="9.453125" style="7" customWidth="1"/>
    <col min="14851" max="14851" width="17.453125" style="7" bestFit="1" customWidth="1"/>
    <col min="14852" max="14852" width="12.36328125" style="7" customWidth="1"/>
    <col min="14853" max="14853" width="12" style="7" customWidth="1"/>
    <col min="14854" max="14854" width="6.36328125" style="7" customWidth="1"/>
    <col min="14855" max="14855" width="7" style="7" bestFit="1" customWidth="1"/>
    <col min="14856" max="14856" width="7.36328125" style="7" customWidth="1"/>
    <col min="14857" max="14857" width="6.453125" style="7" customWidth="1"/>
    <col min="14858" max="14858" width="7.36328125" style="7" customWidth="1"/>
    <col min="14859" max="14859" width="6.453125" style="7" bestFit="1" customWidth="1"/>
    <col min="14860" max="14860" width="6.6328125" style="7" customWidth="1"/>
    <col min="14861" max="14861" width="6.453125" style="7" customWidth="1"/>
    <col min="14862" max="14862" width="5.6328125" style="7" customWidth="1"/>
    <col min="14863" max="14865" width="5.453125" style="7" customWidth="1"/>
    <col min="14866" max="14866" width="12.453125" style="7" customWidth="1"/>
    <col min="14867" max="14867" width="8.453125" style="7" customWidth="1"/>
    <col min="14868" max="14868" width="75.1796875" style="7" customWidth="1"/>
    <col min="14869" max="14869" width="11.36328125" style="7" customWidth="1"/>
    <col min="14870" max="14870" width="8.453125" style="7" customWidth="1"/>
    <col min="14871" max="14871" width="9.453125" style="7" customWidth="1"/>
    <col min="14872" max="14872" width="18" style="7" customWidth="1"/>
    <col min="14873" max="14873" width="11.81640625" style="7" customWidth="1"/>
    <col min="14874" max="14874" width="18.453125" style="7" bestFit="1" customWidth="1"/>
    <col min="14875" max="14875" width="12.6328125" style="7" customWidth="1"/>
    <col min="14876" max="14876" width="11.81640625" style="7" customWidth="1"/>
    <col min="14877" max="14877" width="67" style="7" bestFit="1" customWidth="1"/>
    <col min="14878" max="15098" width="9.1796875" style="7"/>
    <col min="15099" max="15099" width="6.453125" style="7" customWidth="1"/>
    <col min="15100" max="15100" width="7.453125" style="7" customWidth="1"/>
    <col min="15101" max="15101" width="20.81640625" style="7" bestFit="1" customWidth="1"/>
    <col min="15102" max="15102" width="13" style="7" customWidth="1"/>
    <col min="15103" max="15103" width="10.6328125" style="7" bestFit="1" customWidth="1"/>
    <col min="15104" max="15104" width="11.1796875" style="7" customWidth="1"/>
    <col min="15105" max="15105" width="11" style="7" customWidth="1"/>
    <col min="15106" max="15106" width="9.453125" style="7" customWidth="1"/>
    <col min="15107" max="15107" width="17.453125" style="7" bestFit="1" customWidth="1"/>
    <col min="15108" max="15108" width="12.36328125" style="7" customWidth="1"/>
    <col min="15109" max="15109" width="12" style="7" customWidth="1"/>
    <col min="15110" max="15110" width="6.36328125" style="7" customWidth="1"/>
    <col min="15111" max="15111" width="7" style="7" bestFit="1" customWidth="1"/>
    <col min="15112" max="15112" width="7.36328125" style="7" customWidth="1"/>
    <col min="15113" max="15113" width="6.453125" style="7" customWidth="1"/>
    <col min="15114" max="15114" width="7.36328125" style="7" customWidth="1"/>
    <col min="15115" max="15115" width="6.453125" style="7" bestFit="1" customWidth="1"/>
    <col min="15116" max="15116" width="6.6328125" style="7" customWidth="1"/>
    <col min="15117" max="15117" width="6.453125" style="7" customWidth="1"/>
    <col min="15118" max="15118" width="5.6328125" style="7" customWidth="1"/>
    <col min="15119" max="15121" width="5.453125" style="7" customWidth="1"/>
    <col min="15122" max="15122" width="12.453125" style="7" customWidth="1"/>
    <col min="15123" max="15123" width="8.453125" style="7" customWidth="1"/>
    <col min="15124" max="15124" width="75.1796875" style="7" customWidth="1"/>
    <col min="15125" max="15125" width="11.36328125" style="7" customWidth="1"/>
    <col min="15126" max="15126" width="8.453125" style="7" customWidth="1"/>
    <col min="15127" max="15127" width="9.453125" style="7" customWidth="1"/>
    <col min="15128" max="15128" width="18" style="7" customWidth="1"/>
    <col min="15129" max="15129" width="11.81640625" style="7" customWidth="1"/>
    <col min="15130" max="15130" width="18.453125" style="7" bestFit="1" customWidth="1"/>
    <col min="15131" max="15131" width="12.6328125" style="7" customWidth="1"/>
    <col min="15132" max="15132" width="11.81640625" style="7" customWidth="1"/>
    <col min="15133" max="15133" width="67" style="7" bestFit="1" customWidth="1"/>
    <col min="15134" max="15354" width="9.1796875" style="7"/>
    <col min="15355" max="15355" width="6.453125" style="7" customWidth="1"/>
    <col min="15356" max="15356" width="7.453125" style="7" customWidth="1"/>
    <col min="15357" max="15357" width="20.81640625" style="7" bestFit="1" customWidth="1"/>
    <col min="15358" max="15358" width="13" style="7" customWidth="1"/>
    <col min="15359" max="15359" width="10.6328125" style="7" bestFit="1" customWidth="1"/>
    <col min="15360" max="15360" width="11.1796875" style="7" customWidth="1"/>
    <col min="15361" max="15361" width="11" style="7" customWidth="1"/>
    <col min="15362" max="15362" width="9.453125" style="7" customWidth="1"/>
    <col min="15363" max="15363" width="17.453125" style="7" bestFit="1" customWidth="1"/>
    <col min="15364" max="15364" width="12.36328125" style="7" customWidth="1"/>
    <col min="15365" max="15365" width="12" style="7" customWidth="1"/>
    <col min="15366" max="15366" width="6.36328125" style="7" customWidth="1"/>
    <col min="15367" max="15367" width="7" style="7" bestFit="1" customWidth="1"/>
    <col min="15368" max="15368" width="7.36328125" style="7" customWidth="1"/>
    <col min="15369" max="15369" width="6.453125" style="7" customWidth="1"/>
    <col min="15370" max="15370" width="7.36328125" style="7" customWidth="1"/>
    <col min="15371" max="15371" width="6.453125" style="7" bestFit="1" customWidth="1"/>
    <col min="15372" max="15372" width="6.6328125" style="7" customWidth="1"/>
    <col min="15373" max="15373" width="6.453125" style="7" customWidth="1"/>
    <col min="15374" max="15374" width="5.6328125" style="7" customWidth="1"/>
    <col min="15375" max="15377" width="5.453125" style="7" customWidth="1"/>
    <col min="15378" max="15378" width="12.453125" style="7" customWidth="1"/>
    <col min="15379" max="15379" width="8.453125" style="7" customWidth="1"/>
    <col min="15380" max="15380" width="75.1796875" style="7" customWidth="1"/>
    <col min="15381" max="15381" width="11.36328125" style="7" customWidth="1"/>
    <col min="15382" max="15382" width="8.453125" style="7" customWidth="1"/>
    <col min="15383" max="15383" width="9.453125" style="7" customWidth="1"/>
    <col min="15384" max="15384" width="18" style="7" customWidth="1"/>
    <col min="15385" max="15385" width="11.81640625" style="7" customWidth="1"/>
    <col min="15386" max="15386" width="18.453125" style="7" bestFit="1" customWidth="1"/>
    <col min="15387" max="15387" width="12.6328125" style="7" customWidth="1"/>
    <col min="15388" max="15388" width="11.81640625" style="7" customWidth="1"/>
    <col min="15389" max="15389" width="67" style="7" bestFit="1" customWidth="1"/>
    <col min="15390" max="15610" width="9.1796875" style="7"/>
    <col min="15611" max="15611" width="6.453125" style="7" customWidth="1"/>
    <col min="15612" max="15612" width="7.453125" style="7" customWidth="1"/>
    <col min="15613" max="15613" width="20.81640625" style="7" bestFit="1" customWidth="1"/>
    <col min="15614" max="15614" width="13" style="7" customWidth="1"/>
    <col min="15615" max="15615" width="10.6328125" style="7" bestFit="1" customWidth="1"/>
    <col min="15616" max="15616" width="11.1796875" style="7" customWidth="1"/>
    <col min="15617" max="15617" width="11" style="7" customWidth="1"/>
    <col min="15618" max="15618" width="9.453125" style="7" customWidth="1"/>
    <col min="15619" max="15619" width="17.453125" style="7" bestFit="1" customWidth="1"/>
    <col min="15620" max="15620" width="12.36328125" style="7" customWidth="1"/>
    <col min="15621" max="15621" width="12" style="7" customWidth="1"/>
    <col min="15622" max="15622" width="6.36328125" style="7" customWidth="1"/>
    <col min="15623" max="15623" width="7" style="7" bestFit="1" customWidth="1"/>
    <col min="15624" max="15624" width="7.36328125" style="7" customWidth="1"/>
    <col min="15625" max="15625" width="6.453125" style="7" customWidth="1"/>
    <col min="15626" max="15626" width="7.36328125" style="7" customWidth="1"/>
    <col min="15627" max="15627" width="6.453125" style="7" bestFit="1" customWidth="1"/>
    <col min="15628" max="15628" width="6.6328125" style="7" customWidth="1"/>
    <col min="15629" max="15629" width="6.453125" style="7" customWidth="1"/>
    <col min="15630" max="15630" width="5.6328125" style="7" customWidth="1"/>
    <col min="15631" max="15633" width="5.453125" style="7" customWidth="1"/>
    <col min="15634" max="15634" width="12.453125" style="7" customWidth="1"/>
    <col min="15635" max="15635" width="8.453125" style="7" customWidth="1"/>
    <col min="15636" max="15636" width="75.1796875" style="7" customWidth="1"/>
    <col min="15637" max="15637" width="11.36328125" style="7" customWidth="1"/>
    <col min="15638" max="15638" width="8.453125" style="7" customWidth="1"/>
    <col min="15639" max="15639" width="9.453125" style="7" customWidth="1"/>
    <col min="15640" max="15640" width="18" style="7" customWidth="1"/>
    <col min="15641" max="15641" width="11.81640625" style="7" customWidth="1"/>
    <col min="15642" max="15642" width="18.453125" style="7" bestFit="1" customWidth="1"/>
    <col min="15643" max="15643" width="12.6328125" style="7" customWidth="1"/>
    <col min="15644" max="15644" width="11.81640625" style="7" customWidth="1"/>
    <col min="15645" max="15645" width="67" style="7" bestFit="1" customWidth="1"/>
    <col min="15646" max="15866" width="9.1796875" style="7"/>
    <col min="15867" max="15867" width="6.453125" style="7" customWidth="1"/>
    <col min="15868" max="15868" width="7.453125" style="7" customWidth="1"/>
    <col min="15869" max="15869" width="20.81640625" style="7" bestFit="1" customWidth="1"/>
    <col min="15870" max="15870" width="13" style="7" customWidth="1"/>
    <col min="15871" max="15871" width="10.6328125" style="7" bestFit="1" customWidth="1"/>
    <col min="15872" max="15872" width="11.1796875" style="7" customWidth="1"/>
    <col min="15873" max="15873" width="11" style="7" customWidth="1"/>
    <col min="15874" max="15874" width="9.453125" style="7" customWidth="1"/>
    <col min="15875" max="15875" width="17.453125" style="7" bestFit="1" customWidth="1"/>
    <col min="15876" max="15876" width="12.36328125" style="7" customWidth="1"/>
    <col min="15877" max="15877" width="12" style="7" customWidth="1"/>
    <col min="15878" max="15878" width="6.36328125" style="7" customWidth="1"/>
    <col min="15879" max="15879" width="7" style="7" bestFit="1" customWidth="1"/>
    <col min="15880" max="15880" width="7.36328125" style="7" customWidth="1"/>
    <col min="15881" max="15881" width="6.453125" style="7" customWidth="1"/>
    <col min="15882" max="15882" width="7.36328125" style="7" customWidth="1"/>
    <col min="15883" max="15883" width="6.453125" style="7" bestFit="1" customWidth="1"/>
    <col min="15884" max="15884" width="6.6328125" style="7" customWidth="1"/>
    <col min="15885" max="15885" width="6.453125" style="7" customWidth="1"/>
    <col min="15886" max="15886" width="5.6328125" style="7" customWidth="1"/>
    <col min="15887" max="15889" width="5.453125" style="7" customWidth="1"/>
    <col min="15890" max="15890" width="12.453125" style="7" customWidth="1"/>
    <col min="15891" max="15891" width="8.453125" style="7" customWidth="1"/>
    <col min="15892" max="15892" width="75.1796875" style="7" customWidth="1"/>
    <col min="15893" max="15893" width="11.36328125" style="7" customWidth="1"/>
    <col min="15894" max="15894" width="8.453125" style="7" customWidth="1"/>
    <col min="15895" max="15895" width="9.453125" style="7" customWidth="1"/>
    <col min="15896" max="15896" width="18" style="7" customWidth="1"/>
    <col min="15897" max="15897" width="11.81640625" style="7" customWidth="1"/>
    <col min="15898" max="15898" width="18.453125" style="7" bestFit="1" customWidth="1"/>
    <col min="15899" max="15899" width="12.6328125" style="7" customWidth="1"/>
    <col min="15900" max="15900" width="11.81640625" style="7" customWidth="1"/>
    <col min="15901" max="15901" width="67" style="7" bestFit="1" customWidth="1"/>
    <col min="15902" max="16122" width="9.1796875" style="7"/>
    <col min="16123" max="16123" width="6.453125" style="7" customWidth="1"/>
    <col min="16124" max="16124" width="7.453125" style="7" customWidth="1"/>
    <col min="16125" max="16125" width="20.81640625" style="7" bestFit="1" customWidth="1"/>
    <col min="16126" max="16126" width="13" style="7" customWidth="1"/>
    <col min="16127" max="16127" width="10.6328125" style="7" bestFit="1" customWidth="1"/>
    <col min="16128" max="16128" width="11.1796875" style="7" customWidth="1"/>
    <col min="16129" max="16129" width="11" style="7" customWidth="1"/>
    <col min="16130" max="16130" width="9.453125" style="7" customWidth="1"/>
    <col min="16131" max="16131" width="17.453125" style="7" bestFit="1" customWidth="1"/>
    <col min="16132" max="16132" width="12.36328125" style="7" customWidth="1"/>
    <col min="16133" max="16133" width="12" style="7" customWidth="1"/>
    <col min="16134" max="16134" width="6.36328125" style="7" customWidth="1"/>
    <col min="16135" max="16135" width="7" style="7" bestFit="1" customWidth="1"/>
    <col min="16136" max="16136" width="7.36328125" style="7" customWidth="1"/>
    <col min="16137" max="16137" width="6.453125" style="7" customWidth="1"/>
    <col min="16138" max="16138" width="7.36328125" style="7" customWidth="1"/>
    <col min="16139" max="16139" width="6.453125" style="7" bestFit="1" customWidth="1"/>
    <col min="16140" max="16140" width="6.6328125" style="7" customWidth="1"/>
    <col min="16141" max="16141" width="6.453125" style="7" customWidth="1"/>
    <col min="16142" max="16142" width="5.6328125" style="7" customWidth="1"/>
    <col min="16143" max="16145" width="5.453125" style="7" customWidth="1"/>
    <col min="16146" max="16146" width="12.453125" style="7" customWidth="1"/>
    <col min="16147" max="16147" width="8.453125" style="7" customWidth="1"/>
    <col min="16148" max="16148" width="75.1796875" style="7" customWidth="1"/>
    <col min="16149" max="16149" width="11.36328125" style="7" customWidth="1"/>
    <col min="16150" max="16150" width="8.453125" style="7" customWidth="1"/>
    <col min="16151" max="16151" width="9.453125" style="7" customWidth="1"/>
    <col min="16152" max="16152" width="18" style="7" customWidth="1"/>
    <col min="16153" max="16153" width="11.81640625" style="7" customWidth="1"/>
    <col min="16154" max="16154" width="18.453125" style="7" bestFit="1" customWidth="1"/>
    <col min="16155" max="16155" width="12.6328125" style="7" customWidth="1"/>
    <col min="16156" max="16156" width="11.81640625" style="7" customWidth="1"/>
    <col min="16157" max="16157" width="67" style="7" bestFit="1" customWidth="1"/>
    <col min="16158" max="16384" width="9.1796875" style="7"/>
  </cols>
  <sheetData>
    <row r="1" spans="1:34" x14ac:dyDescent="0.35">
      <c r="A1" s="3" t="s">
        <v>30</v>
      </c>
      <c r="B1" s="3" t="s">
        <v>31</v>
      </c>
      <c r="C1" s="3" t="s">
        <v>32</v>
      </c>
      <c r="D1" s="4" t="s">
        <v>499</v>
      </c>
      <c r="E1" s="4" t="s">
        <v>36</v>
      </c>
      <c r="F1" s="4" t="s">
        <v>37</v>
      </c>
      <c r="G1" s="4" t="s">
        <v>38</v>
      </c>
      <c r="H1" s="4" t="s">
        <v>39</v>
      </c>
      <c r="I1" s="4" t="s">
        <v>42</v>
      </c>
      <c r="J1" s="4" t="s">
        <v>43</v>
      </c>
      <c r="K1" s="4" t="s">
        <v>44</v>
      </c>
      <c r="L1" s="4" t="s">
        <v>45</v>
      </c>
      <c r="M1" s="4" t="s">
        <v>46</v>
      </c>
      <c r="N1" s="4" t="s">
        <v>47</v>
      </c>
      <c r="O1" s="4" t="s">
        <v>48</v>
      </c>
      <c r="P1" s="4" t="s">
        <v>49</v>
      </c>
      <c r="Q1" s="4" t="s">
        <v>50</v>
      </c>
      <c r="R1" s="4" t="s">
        <v>51</v>
      </c>
      <c r="S1" s="4" t="s">
        <v>52</v>
      </c>
      <c r="T1" s="4" t="s">
        <v>53</v>
      </c>
      <c r="U1" s="4" t="s">
        <v>54</v>
      </c>
      <c r="V1" s="4" t="s">
        <v>55</v>
      </c>
      <c r="W1" s="4" t="s">
        <v>427</v>
      </c>
      <c r="X1" s="4" t="s">
        <v>56</v>
      </c>
      <c r="Y1" s="5" t="s">
        <v>57</v>
      </c>
      <c r="Z1" s="4" t="s">
        <v>58</v>
      </c>
      <c r="AA1" s="6" t="s">
        <v>59</v>
      </c>
      <c r="AB1" s="72" t="s">
        <v>60</v>
      </c>
      <c r="AC1" s="6" t="s">
        <v>61</v>
      </c>
      <c r="AE1" s="8"/>
      <c r="AF1" s="8"/>
      <c r="AG1" s="8"/>
      <c r="AH1" s="9"/>
    </row>
    <row r="2" spans="1:34" s="17" customFormat="1" x14ac:dyDescent="0.35">
      <c r="A2" s="10" t="s">
        <v>6</v>
      </c>
      <c r="B2" s="10" t="s">
        <v>3</v>
      </c>
      <c r="C2" s="10" t="s">
        <v>62</v>
      </c>
      <c r="D2" s="11" t="s">
        <v>73</v>
      </c>
      <c r="E2" s="11"/>
      <c r="F2" s="11"/>
      <c r="G2" s="11" t="s">
        <v>69</v>
      </c>
      <c r="H2" s="11" t="s">
        <v>74</v>
      </c>
      <c r="I2" s="13">
        <v>0.54166666666666663</v>
      </c>
      <c r="J2" s="11">
        <v>0</v>
      </c>
      <c r="K2" s="13">
        <v>0.625</v>
      </c>
      <c r="L2" s="11" t="s">
        <v>66</v>
      </c>
      <c r="M2" s="11" t="s">
        <v>66</v>
      </c>
      <c r="N2" s="11" t="s">
        <v>66</v>
      </c>
      <c r="O2" s="11" t="s">
        <v>66</v>
      </c>
      <c r="P2" s="11" t="s">
        <v>66</v>
      </c>
      <c r="Q2" s="11"/>
      <c r="R2" s="11"/>
      <c r="S2" s="11" t="s">
        <v>75</v>
      </c>
      <c r="T2" s="14">
        <v>13.6</v>
      </c>
      <c r="U2" s="11"/>
      <c r="V2" s="11" t="s">
        <v>76</v>
      </c>
      <c r="W2" s="11">
        <v>82</v>
      </c>
      <c r="X2" s="11" t="s">
        <v>67</v>
      </c>
      <c r="Y2" s="15" t="s">
        <v>67</v>
      </c>
      <c r="Z2" s="16" t="s">
        <v>72</v>
      </c>
      <c r="AA2" s="16" t="s">
        <v>77</v>
      </c>
      <c r="AB2" s="73" t="e">
        <f t="shared" ref="AB2:AB28" si="0">Y2/W2</f>
        <v>#VALUE!</v>
      </c>
      <c r="AC2" s="16"/>
      <c r="AE2" s="8"/>
      <c r="AF2" s="8"/>
      <c r="AG2" s="8"/>
      <c r="AH2" s="18"/>
    </row>
    <row r="3" spans="1:34" s="17" customFormat="1" x14ac:dyDescent="0.35">
      <c r="A3" s="10" t="s">
        <v>6</v>
      </c>
      <c r="B3" s="10" t="s">
        <v>1</v>
      </c>
      <c r="C3" s="10" t="s">
        <v>62</v>
      </c>
      <c r="D3" s="11" t="s">
        <v>81</v>
      </c>
      <c r="E3" s="11" t="s">
        <v>87</v>
      </c>
      <c r="F3" s="11"/>
      <c r="G3" s="11" t="s">
        <v>82</v>
      </c>
      <c r="H3" s="11" t="s">
        <v>83</v>
      </c>
      <c r="I3" s="13">
        <v>0.45833333333333331</v>
      </c>
      <c r="J3" s="11">
        <v>0</v>
      </c>
      <c r="K3" s="13">
        <v>0.58333333333333337</v>
      </c>
      <c r="L3" s="11" t="s">
        <v>66</v>
      </c>
      <c r="M3" s="11" t="s">
        <v>66</v>
      </c>
      <c r="N3" s="11" t="s">
        <v>66</v>
      </c>
      <c r="O3" s="11" t="s">
        <v>66</v>
      </c>
      <c r="P3" s="11" t="s">
        <v>66</v>
      </c>
      <c r="Q3" s="11"/>
      <c r="R3" s="11"/>
      <c r="S3" s="11" t="s">
        <v>80</v>
      </c>
      <c r="T3" s="14">
        <v>14</v>
      </c>
      <c r="U3" s="11"/>
      <c r="V3" s="11" t="s">
        <v>71</v>
      </c>
      <c r="W3" s="11">
        <v>190</v>
      </c>
      <c r="X3" s="11" t="s">
        <v>84</v>
      </c>
      <c r="Y3" s="15" t="s">
        <v>67</v>
      </c>
      <c r="Z3" s="16" t="s">
        <v>72</v>
      </c>
      <c r="AA3" s="16" t="s">
        <v>85</v>
      </c>
      <c r="AB3" s="73" t="e">
        <f t="shared" si="0"/>
        <v>#VALUE!</v>
      </c>
      <c r="AC3" s="16"/>
      <c r="AE3" s="8"/>
      <c r="AF3" s="8"/>
      <c r="AG3" s="8"/>
      <c r="AH3" s="18"/>
    </row>
    <row r="4" spans="1:34" s="17" customFormat="1" x14ac:dyDescent="0.35">
      <c r="A4" s="19" t="s">
        <v>1</v>
      </c>
      <c r="B4" s="19" t="s">
        <v>11</v>
      </c>
      <c r="C4" s="19" t="s">
        <v>62</v>
      </c>
      <c r="D4" s="19" t="s">
        <v>86</v>
      </c>
      <c r="E4" s="19" t="s">
        <v>87</v>
      </c>
      <c r="F4" s="19" t="s">
        <v>88</v>
      </c>
      <c r="G4" s="19" t="s">
        <v>89</v>
      </c>
      <c r="H4" s="19" t="s">
        <v>96</v>
      </c>
      <c r="I4" s="20">
        <v>0.25</v>
      </c>
      <c r="J4" s="19">
        <v>0</v>
      </c>
      <c r="K4" s="20">
        <v>0.41666666666666669</v>
      </c>
      <c r="L4" s="19"/>
      <c r="M4" s="19" t="s">
        <v>66</v>
      </c>
      <c r="N4" s="19" t="s">
        <v>66</v>
      </c>
      <c r="O4" s="19" t="s">
        <v>66</v>
      </c>
      <c r="P4" s="19" t="s">
        <v>66</v>
      </c>
      <c r="Q4" s="19" t="s">
        <v>66</v>
      </c>
      <c r="R4" s="19"/>
      <c r="S4" s="19" t="s">
        <v>75</v>
      </c>
      <c r="T4" s="21">
        <v>13.6</v>
      </c>
      <c r="U4" s="19" t="s">
        <v>90</v>
      </c>
      <c r="V4" s="19"/>
      <c r="W4" s="19">
        <v>0</v>
      </c>
      <c r="X4" s="19" t="s">
        <v>91</v>
      </c>
      <c r="Y4" s="22"/>
      <c r="Z4" s="19" t="s">
        <v>92</v>
      </c>
      <c r="AA4" s="19" t="s">
        <v>93</v>
      </c>
      <c r="AB4" s="74" t="e">
        <f t="shared" si="0"/>
        <v>#DIV/0!</v>
      </c>
      <c r="AC4" s="19"/>
      <c r="AE4" s="8"/>
      <c r="AF4" s="8"/>
      <c r="AG4" s="8"/>
      <c r="AH4" s="18"/>
    </row>
    <row r="5" spans="1:34" s="17" customFormat="1" x14ac:dyDescent="0.35">
      <c r="A5" s="11" t="s">
        <v>1</v>
      </c>
      <c r="B5" s="11" t="s">
        <v>11</v>
      </c>
      <c r="C5" s="11" t="s">
        <v>62</v>
      </c>
      <c r="D5" s="11" t="s">
        <v>94</v>
      </c>
      <c r="E5" s="11" t="s">
        <v>87</v>
      </c>
      <c r="F5" s="11" t="s">
        <v>95</v>
      </c>
      <c r="G5" s="11" t="s">
        <v>89</v>
      </c>
      <c r="H5" s="11" t="s">
        <v>96</v>
      </c>
      <c r="I5" s="13">
        <v>0.16666666666666666</v>
      </c>
      <c r="J5" s="11">
        <v>0</v>
      </c>
      <c r="K5" s="13">
        <v>0.83333333333333337</v>
      </c>
      <c r="L5" s="11"/>
      <c r="M5" s="11" t="s">
        <v>66</v>
      </c>
      <c r="N5" s="11" t="s">
        <v>66</v>
      </c>
      <c r="O5" s="11" t="s">
        <v>66</v>
      </c>
      <c r="P5" s="11" t="s">
        <v>66</v>
      </c>
      <c r="Q5" s="11"/>
      <c r="R5" s="11"/>
      <c r="S5" s="11" t="s">
        <v>75</v>
      </c>
      <c r="T5" s="14">
        <v>13.6</v>
      </c>
      <c r="U5" s="11"/>
      <c r="V5" s="11" t="s">
        <v>97</v>
      </c>
      <c r="W5" s="11">
        <v>1233</v>
      </c>
      <c r="X5" s="11" t="s">
        <v>91</v>
      </c>
      <c r="Y5" s="15">
        <v>1218.98</v>
      </c>
      <c r="Z5" s="11" t="s">
        <v>92</v>
      </c>
      <c r="AA5" s="11" t="s">
        <v>98</v>
      </c>
      <c r="AB5" s="73">
        <f t="shared" si="0"/>
        <v>0.98862935928629359</v>
      </c>
      <c r="AC5" s="11"/>
      <c r="AE5" s="8"/>
      <c r="AF5" s="8"/>
      <c r="AG5" s="8"/>
      <c r="AH5" s="18"/>
    </row>
    <row r="6" spans="1:34" s="17" customFormat="1" x14ac:dyDescent="0.35">
      <c r="A6" s="11" t="s">
        <v>1</v>
      </c>
      <c r="B6" s="11" t="s">
        <v>11</v>
      </c>
      <c r="C6" s="11" t="s">
        <v>62</v>
      </c>
      <c r="D6" s="11" t="s">
        <v>94</v>
      </c>
      <c r="E6" s="11" t="s">
        <v>87</v>
      </c>
      <c r="F6" s="11" t="s">
        <v>95</v>
      </c>
      <c r="G6" s="11" t="s">
        <v>89</v>
      </c>
      <c r="H6" s="11" t="s">
        <v>96</v>
      </c>
      <c r="I6" s="13">
        <v>0.33333333333333331</v>
      </c>
      <c r="J6" s="11">
        <v>2</v>
      </c>
      <c r="K6" s="13">
        <v>0.375</v>
      </c>
      <c r="L6" s="11"/>
      <c r="M6" s="11"/>
      <c r="N6" s="11"/>
      <c r="O6" s="11"/>
      <c r="P6" s="11"/>
      <c r="Q6" s="11" t="s">
        <v>66</v>
      </c>
      <c r="R6" s="11"/>
      <c r="S6" s="11" t="s">
        <v>75</v>
      </c>
      <c r="T6" s="14">
        <v>13.6</v>
      </c>
      <c r="U6" s="11"/>
      <c r="V6" s="11" t="s">
        <v>99</v>
      </c>
      <c r="W6" s="11">
        <v>1233</v>
      </c>
      <c r="X6" s="11" t="s">
        <v>91</v>
      </c>
      <c r="Y6" s="15">
        <v>1218.98</v>
      </c>
      <c r="Z6" s="11" t="s">
        <v>92</v>
      </c>
      <c r="AA6" s="11" t="s">
        <v>98</v>
      </c>
      <c r="AB6" s="73">
        <f t="shared" si="0"/>
        <v>0.98862935928629359</v>
      </c>
      <c r="AC6" s="11"/>
      <c r="AE6" s="8"/>
      <c r="AF6" s="8"/>
      <c r="AG6" s="8"/>
      <c r="AH6" s="18"/>
    </row>
    <row r="7" spans="1:34" s="17" customFormat="1" x14ac:dyDescent="0.35">
      <c r="A7" s="11" t="s">
        <v>1</v>
      </c>
      <c r="B7" s="11" t="s">
        <v>11</v>
      </c>
      <c r="C7" s="11" t="s">
        <v>62</v>
      </c>
      <c r="D7" s="11" t="s">
        <v>100</v>
      </c>
      <c r="E7" s="11" t="s">
        <v>87</v>
      </c>
      <c r="F7" s="11" t="s">
        <v>101</v>
      </c>
      <c r="G7" s="11" t="s">
        <v>89</v>
      </c>
      <c r="H7" s="11" t="s">
        <v>102</v>
      </c>
      <c r="I7" s="13">
        <v>0.3125</v>
      </c>
      <c r="J7" s="11">
        <v>3</v>
      </c>
      <c r="K7" s="13">
        <v>0.33333333333333331</v>
      </c>
      <c r="L7" s="11"/>
      <c r="M7" s="11"/>
      <c r="N7" s="11"/>
      <c r="O7" s="11"/>
      <c r="P7" s="11" t="s">
        <v>66</v>
      </c>
      <c r="Q7" s="11"/>
      <c r="R7" s="11"/>
      <c r="S7" s="11" t="s">
        <v>75</v>
      </c>
      <c r="T7" s="14">
        <v>13.6</v>
      </c>
      <c r="U7" s="11"/>
      <c r="V7" s="11" t="s">
        <v>103</v>
      </c>
      <c r="W7" s="11">
        <v>1816</v>
      </c>
      <c r="X7" s="11" t="s">
        <v>91</v>
      </c>
      <c r="Y7" s="15">
        <v>1800</v>
      </c>
      <c r="Z7" s="11" t="s">
        <v>92</v>
      </c>
      <c r="AA7" s="11" t="s">
        <v>104</v>
      </c>
      <c r="AB7" s="73">
        <f t="shared" si="0"/>
        <v>0.99118942731277537</v>
      </c>
      <c r="AC7" s="11"/>
      <c r="AE7" s="8"/>
      <c r="AF7" s="8"/>
      <c r="AG7" s="8"/>
      <c r="AH7" s="18"/>
    </row>
    <row r="8" spans="1:34" s="17" customFormat="1" x14ac:dyDescent="0.35">
      <c r="A8" s="11" t="s">
        <v>1</v>
      </c>
      <c r="B8" s="11" t="s">
        <v>11</v>
      </c>
      <c r="C8" s="11" t="s">
        <v>62</v>
      </c>
      <c r="D8" s="11" t="s">
        <v>100</v>
      </c>
      <c r="E8" s="11" t="s">
        <v>87</v>
      </c>
      <c r="F8" s="11" t="s">
        <v>101</v>
      </c>
      <c r="G8" s="11" t="s">
        <v>89</v>
      </c>
      <c r="H8" s="11" t="s">
        <v>102</v>
      </c>
      <c r="I8" s="13">
        <v>0.3125</v>
      </c>
      <c r="J8" s="11">
        <v>2</v>
      </c>
      <c r="K8" s="13">
        <v>0.375</v>
      </c>
      <c r="L8" s="11"/>
      <c r="M8" s="11"/>
      <c r="N8" s="11"/>
      <c r="O8" s="11"/>
      <c r="P8" s="11"/>
      <c r="Q8" s="11" t="s">
        <v>66</v>
      </c>
      <c r="R8" s="11"/>
      <c r="S8" s="11" t="s">
        <v>75</v>
      </c>
      <c r="T8" s="14">
        <v>13.6</v>
      </c>
      <c r="U8" s="11"/>
      <c r="V8" s="11" t="s">
        <v>105</v>
      </c>
      <c r="W8" s="11">
        <v>1816</v>
      </c>
      <c r="X8" s="11" t="s">
        <v>91</v>
      </c>
      <c r="Y8" s="15">
        <v>1770</v>
      </c>
      <c r="Z8" s="11" t="s">
        <v>92</v>
      </c>
      <c r="AA8" s="11" t="s">
        <v>104</v>
      </c>
      <c r="AB8" s="73">
        <f t="shared" si="0"/>
        <v>0.97466960352422904</v>
      </c>
      <c r="AC8" s="11"/>
      <c r="AE8" s="8"/>
      <c r="AF8" s="8"/>
      <c r="AG8" s="8"/>
      <c r="AH8" s="18"/>
    </row>
    <row r="9" spans="1:34" s="17" customFormat="1" x14ac:dyDescent="0.35">
      <c r="A9" s="11" t="s">
        <v>1</v>
      </c>
      <c r="B9" s="11" t="s">
        <v>11</v>
      </c>
      <c r="C9" s="11" t="s">
        <v>62</v>
      </c>
      <c r="D9" s="11" t="s">
        <v>106</v>
      </c>
      <c r="E9" s="11" t="s">
        <v>87</v>
      </c>
      <c r="F9" s="11" t="s">
        <v>107</v>
      </c>
      <c r="G9" s="11" t="s">
        <v>89</v>
      </c>
      <c r="H9" s="11" t="s">
        <v>102</v>
      </c>
      <c r="I9" s="13">
        <v>0.33333333333333331</v>
      </c>
      <c r="J9" s="11">
        <v>1</v>
      </c>
      <c r="K9" s="13">
        <v>0.33333333333333331</v>
      </c>
      <c r="L9" s="11"/>
      <c r="M9" s="11" t="s">
        <v>66</v>
      </c>
      <c r="N9" s="11" t="s">
        <v>66</v>
      </c>
      <c r="O9" s="11" t="s">
        <v>66</v>
      </c>
      <c r="P9" s="11"/>
      <c r="Q9" s="11"/>
      <c r="R9" s="11"/>
      <c r="S9" s="11" t="s">
        <v>75</v>
      </c>
      <c r="T9" s="14">
        <v>13.6</v>
      </c>
      <c r="U9" s="11" t="s">
        <v>108</v>
      </c>
      <c r="V9" s="11" t="s">
        <v>109</v>
      </c>
      <c r="W9" s="11">
        <v>1816</v>
      </c>
      <c r="X9" s="11" t="s">
        <v>91</v>
      </c>
      <c r="Y9" s="15">
        <v>1864.72</v>
      </c>
      <c r="Z9" s="11" t="s">
        <v>92</v>
      </c>
      <c r="AA9" s="11" t="s">
        <v>104</v>
      </c>
      <c r="AB9" s="73">
        <f t="shared" si="0"/>
        <v>1.0268281938325992</v>
      </c>
      <c r="AC9" s="11"/>
      <c r="AE9" s="8"/>
      <c r="AF9" s="8"/>
      <c r="AG9" s="8"/>
      <c r="AH9" s="18"/>
    </row>
    <row r="10" spans="1:34" s="17" customFormat="1" x14ac:dyDescent="0.35">
      <c r="A10" s="11" t="s">
        <v>1</v>
      </c>
      <c r="B10" s="11" t="s">
        <v>11</v>
      </c>
      <c r="C10" s="11" t="s">
        <v>62</v>
      </c>
      <c r="D10" s="11" t="s">
        <v>110</v>
      </c>
      <c r="E10" s="11" t="s">
        <v>87</v>
      </c>
      <c r="F10" s="11" t="s">
        <v>111</v>
      </c>
      <c r="G10" s="11" t="s">
        <v>89</v>
      </c>
      <c r="H10" s="11" t="s">
        <v>112</v>
      </c>
      <c r="I10" s="13">
        <v>0.3125</v>
      </c>
      <c r="J10" s="11">
        <v>2</v>
      </c>
      <c r="K10" s="13">
        <v>0.625</v>
      </c>
      <c r="L10" s="11"/>
      <c r="M10" s="11"/>
      <c r="N10" s="11"/>
      <c r="O10" s="11"/>
      <c r="P10" s="11"/>
      <c r="Q10" s="11" t="s">
        <v>66</v>
      </c>
      <c r="R10" s="11"/>
      <c r="S10" s="11" t="s">
        <v>75</v>
      </c>
      <c r="T10" s="14">
        <v>13.6</v>
      </c>
      <c r="U10" s="11"/>
      <c r="V10" s="11" t="s">
        <v>113</v>
      </c>
      <c r="W10" s="11">
        <v>1452</v>
      </c>
      <c r="X10" s="11" t="s">
        <v>91</v>
      </c>
      <c r="Y10" s="15">
        <v>1598</v>
      </c>
      <c r="Z10" s="11" t="s">
        <v>92</v>
      </c>
      <c r="AA10" s="11" t="s">
        <v>104</v>
      </c>
      <c r="AB10" s="73">
        <f t="shared" si="0"/>
        <v>1.1005509641873279</v>
      </c>
      <c r="AC10" s="11"/>
      <c r="AE10" s="8"/>
      <c r="AF10" s="8"/>
      <c r="AG10" s="8"/>
      <c r="AH10" s="18"/>
    </row>
    <row r="11" spans="1:34" s="17" customFormat="1" x14ac:dyDescent="0.35">
      <c r="A11" s="11" t="s">
        <v>1</v>
      </c>
      <c r="B11" s="11" t="s">
        <v>22</v>
      </c>
      <c r="C11" s="11" t="s">
        <v>62</v>
      </c>
      <c r="D11" s="11" t="s">
        <v>114</v>
      </c>
      <c r="E11" s="11" t="s">
        <v>87</v>
      </c>
      <c r="F11" s="11" t="s">
        <v>115</v>
      </c>
      <c r="G11" s="11" t="s">
        <v>89</v>
      </c>
      <c r="H11" s="11" t="s">
        <v>116</v>
      </c>
      <c r="I11" s="13">
        <v>0.32291666666666669</v>
      </c>
      <c r="J11" s="11">
        <v>1</v>
      </c>
      <c r="K11" s="13">
        <v>0.98958333333333337</v>
      </c>
      <c r="L11" s="11" t="s">
        <v>66</v>
      </c>
      <c r="M11" s="11" t="s">
        <v>66</v>
      </c>
      <c r="N11" s="11" t="s">
        <v>66</v>
      </c>
      <c r="O11" s="11" t="s">
        <v>66</v>
      </c>
      <c r="P11" s="11"/>
      <c r="Q11" s="11"/>
      <c r="R11" s="11"/>
      <c r="S11" s="11" t="s">
        <v>75</v>
      </c>
      <c r="T11" s="14">
        <v>13.6</v>
      </c>
      <c r="U11" s="11"/>
      <c r="V11" s="11" t="s">
        <v>117</v>
      </c>
      <c r="W11" s="11">
        <v>2330</v>
      </c>
      <c r="X11" s="11" t="s">
        <v>91</v>
      </c>
      <c r="Y11" s="15">
        <v>2206</v>
      </c>
      <c r="Z11" s="11" t="s">
        <v>92</v>
      </c>
      <c r="AA11" s="11" t="s">
        <v>118</v>
      </c>
      <c r="AB11" s="73">
        <f t="shared" si="0"/>
        <v>0.94678111587982827</v>
      </c>
      <c r="AC11" s="11"/>
      <c r="AE11" s="8"/>
      <c r="AF11" s="8"/>
      <c r="AG11" s="8"/>
      <c r="AH11" s="18"/>
    </row>
    <row r="12" spans="1:34" s="17" customFormat="1" x14ac:dyDescent="0.35">
      <c r="A12" s="11" t="s">
        <v>1</v>
      </c>
      <c r="B12" s="11" t="s">
        <v>22</v>
      </c>
      <c r="C12" s="11" t="s">
        <v>62</v>
      </c>
      <c r="D12" s="11" t="s">
        <v>114</v>
      </c>
      <c r="E12" s="11" t="s">
        <v>87</v>
      </c>
      <c r="F12" s="11" t="s">
        <v>115</v>
      </c>
      <c r="G12" s="11" t="s">
        <v>89</v>
      </c>
      <c r="H12" s="11" t="s">
        <v>116</v>
      </c>
      <c r="I12" s="13">
        <v>0.32291666666666669</v>
      </c>
      <c r="J12" s="11">
        <v>3</v>
      </c>
      <c r="K12" s="13">
        <v>0.97916666666666663</v>
      </c>
      <c r="L12" s="11"/>
      <c r="M12" s="11"/>
      <c r="N12" s="11"/>
      <c r="O12" s="11"/>
      <c r="P12" s="11" t="s">
        <v>66</v>
      </c>
      <c r="Q12" s="11"/>
      <c r="R12" s="11"/>
      <c r="S12" s="11" t="s">
        <v>75</v>
      </c>
      <c r="T12" s="14">
        <v>13.6</v>
      </c>
      <c r="U12" s="11"/>
      <c r="V12" s="11" t="s">
        <v>119</v>
      </c>
      <c r="W12" s="11">
        <v>2330</v>
      </c>
      <c r="X12" s="11" t="s">
        <v>91</v>
      </c>
      <c r="Y12" s="15">
        <v>2206</v>
      </c>
      <c r="Z12" s="11" t="s">
        <v>92</v>
      </c>
      <c r="AA12" s="11" t="s">
        <v>118</v>
      </c>
      <c r="AB12" s="73">
        <f t="shared" si="0"/>
        <v>0.94678111587982827</v>
      </c>
      <c r="AC12" s="11"/>
      <c r="AE12" s="8"/>
      <c r="AF12" s="8"/>
      <c r="AG12" s="8"/>
      <c r="AH12" s="18"/>
    </row>
    <row r="13" spans="1:34" s="17" customFormat="1" x14ac:dyDescent="0.35">
      <c r="A13" s="19" t="s">
        <v>1</v>
      </c>
      <c r="B13" s="19" t="s">
        <v>11</v>
      </c>
      <c r="C13" s="19" t="s">
        <v>62</v>
      </c>
      <c r="D13" s="19" t="s">
        <v>120</v>
      </c>
      <c r="E13" s="19" t="s">
        <v>87</v>
      </c>
      <c r="F13" s="19" t="s">
        <v>121</v>
      </c>
      <c r="G13" s="19" t="s">
        <v>89</v>
      </c>
      <c r="H13" s="19" t="s">
        <v>96</v>
      </c>
      <c r="I13" s="20"/>
      <c r="J13" s="19"/>
      <c r="K13" s="20"/>
      <c r="L13" s="19"/>
      <c r="M13" s="19"/>
      <c r="N13" s="19"/>
      <c r="O13" s="19"/>
      <c r="P13" s="19"/>
      <c r="Q13" s="19"/>
      <c r="R13" s="19"/>
      <c r="S13" s="19"/>
      <c r="T13" s="21"/>
      <c r="U13" s="19"/>
      <c r="V13" s="19"/>
      <c r="W13" s="19"/>
      <c r="X13" s="19"/>
      <c r="Y13" s="22"/>
      <c r="Z13" s="19" t="s">
        <v>92</v>
      </c>
      <c r="AA13" s="19"/>
      <c r="AB13" s="74" t="e">
        <f t="shared" si="0"/>
        <v>#DIV/0!</v>
      </c>
      <c r="AC13" s="19"/>
      <c r="AE13" s="8"/>
      <c r="AF13" s="8"/>
      <c r="AG13" s="8"/>
      <c r="AH13" s="18"/>
    </row>
    <row r="14" spans="1:34" x14ac:dyDescent="0.35">
      <c r="A14" s="19" t="s">
        <v>1</v>
      </c>
      <c r="B14" s="19" t="s">
        <v>11</v>
      </c>
      <c r="C14" s="19" t="s">
        <v>62</v>
      </c>
      <c r="D14" s="19" t="s">
        <v>122</v>
      </c>
      <c r="E14" s="19" t="s">
        <v>87</v>
      </c>
      <c r="F14" s="19" t="s">
        <v>123</v>
      </c>
      <c r="G14" s="19" t="s">
        <v>89</v>
      </c>
      <c r="H14" s="19" t="s">
        <v>102</v>
      </c>
      <c r="I14" s="20"/>
      <c r="J14" s="19"/>
      <c r="K14" s="20"/>
      <c r="L14" s="19"/>
      <c r="M14" s="19"/>
      <c r="N14" s="19"/>
      <c r="O14" s="19"/>
      <c r="P14" s="19"/>
      <c r="Q14" s="19"/>
      <c r="R14" s="19"/>
      <c r="S14" s="19"/>
      <c r="T14" s="21"/>
      <c r="U14" s="19"/>
      <c r="V14" s="19"/>
      <c r="W14" s="19"/>
      <c r="X14" s="19"/>
      <c r="Y14" s="22"/>
      <c r="Z14" s="19" t="s">
        <v>92</v>
      </c>
      <c r="AA14" s="19"/>
      <c r="AB14" s="74" t="e">
        <f t="shared" si="0"/>
        <v>#DIV/0!</v>
      </c>
      <c r="AC14" s="19"/>
      <c r="AE14" s="8"/>
      <c r="AF14" s="8"/>
      <c r="AG14" s="8"/>
      <c r="AH14" s="9"/>
    </row>
    <row r="15" spans="1:34" x14ac:dyDescent="0.35">
      <c r="A15" s="19" t="s">
        <v>1</v>
      </c>
      <c r="B15" s="19" t="s">
        <v>11</v>
      </c>
      <c r="C15" s="19" t="s">
        <v>62</v>
      </c>
      <c r="D15" s="19" t="s">
        <v>124</v>
      </c>
      <c r="E15" s="19" t="s">
        <v>87</v>
      </c>
      <c r="F15" s="19" t="s">
        <v>125</v>
      </c>
      <c r="G15" s="19" t="s">
        <v>89</v>
      </c>
      <c r="H15" s="19" t="s">
        <v>102</v>
      </c>
      <c r="I15" s="20"/>
      <c r="J15" s="19"/>
      <c r="K15" s="20"/>
      <c r="L15" s="19"/>
      <c r="M15" s="19"/>
      <c r="N15" s="19"/>
      <c r="O15" s="19"/>
      <c r="P15" s="19"/>
      <c r="Q15" s="19"/>
      <c r="R15" s="19"/>
      <c r="S15" s="19"/>
      <c r="T15" s="21"/>
      <c r="U15" s="19"/>
      <c r="V15" s="19"/>
      <c r="W15" s="19"/>
      <c r="X15" s="19"/>
      <c r="Y15" s="22"/>
      <c r="Z15" s="19" t="s">
        <v>92</v>
      </c>
      <c r="AA15" s="19"/>
      <c r="AB15" s="74" t="e">
        <f t="shared" si="0"/>
        <v>#DIV/0!</v>
      </c>
      <c r="AC15" s="19"/>
      <c r="AE15" s="8"/>
      <c r="AF15" s="8"/>
      <c r="AG15" s="8"/>
      <c r="AH15" s="9"/>
    </row>
    <row r="16" spans="1:34" s="17" customFormat="1" x14ac:dyDescent="0.35">
      <c r="A16" s="19" t="s">
        <v>1</v>
      </c>
      <c r="B16" s="19" t="s">
        <v>22</v>
      </c>
      <c r="C16" s="19" t="s">
        <v>62</v>
      </c>
      <c r="D16" s="19" t="s">
        <v>126</v>
      </c>
      <c r="E16" s="19" t="s">
        <v>87</v>
      </c>
      <c r="F16" s="19" t="s">
        <v>127</v>
      </c>
      <c r="G16" s="19" t="s">
        <v>89</v>
      </c>
      <c r="H16" s="19" t="s">
        <v>116</v>
      </c>
      <c r="I16" s="20"/>
      <c r="J16" s="19"/>
      <c r="K16" s="20"/>
      <c r="L16" s="19"/>
      <c r="M16" s="19"/>
      <c r="N16" s="19"/>
      <c r="O16" s="19"/>
      <c r="P16" s="19"/>
      <c r="Q16" s="19"/>
      <c r="R16" s="19"/>
      <c r="S16" s="19"/>
      <c r="T16" s="21"/>
      <c r="U16" s="19"/>
      <c r="V16" s="19"/>
      <c r="W16" s="19"/>
      <c r="X16" s="19"/>
      <c r="Y16" s="22"/>
      <c r="Z16" s="19" t="s">
        <v>92</v>
      </c>
      <c r="AA16" s="19"/>
      <c r="AB16" s="74" t="e">
        <f t="shared" si="0"/>
        <v>#DIV/0!</v>
      </c>
      <c r="AC16" s="19"/>
      <c r="AE16" s="8"/>
      <c r="AF16" s="8"/>
      <c r="AG16" s="8"/>
      <c r="AH16" s="18"/>
    </row>
    <row r="17" spans="1:34" s="17" customFormat="1" x14ac:dyDescent="0.35">
      <c r="A17" s="10" t="s">
        <v>11</v>
      </c>
      <c r="B17" s="10" t="s">
        <v>1</v>
      </c>
      <c r="C17" s="10" t="s">
        <v>62</v>
      </c>
      <c r="D17" s="11" t="s">
        <v>132</v>
      </c>
      <c r="E17" s="11" t="s">
        <v>133</v>
      </c>
      <c r="F17" s="11" t="s">
        <v>134</v>
      </c>
      <c r="G17" s="11" t="s">
        <v>96</v>
      </c>
      <c r="H17" s="11" t="s">
        <v>89</v>
      </c>
      <c r="I17" s="13">
        <v>0.91666666666666663</v>
      </c>
      <c r="J17" s="11">
        <v>1</v>
      </c>
      <c r="K17" s="13">
        <v>0.60416666666666663</v>
      </c>
      <c r="L17" s="11" t="s">
        <v>66</v>
      </c>
      <c r="M17" s="11" t="s">
        <v>66</v>
      </c>
      <c r="N17" s="11" t="s">
        <v>66</v>
      </c>
      <c r="O17" s="11" t="s">
        <v>66</v>
      </c>
      <c r="P17" s="11" t="s">
        <v>66</v>
      </c>
      <c r="Q17" s="11"/>
      <c r="R17" s="11"/>
      <c r="S17" s="11" t="s">
        <v>75</v>
      </c>
      <c r="T17" s="14">
        <v>13.6</v>
      </c>
      <c r="U17" s="11" t="s">
        <v>135</v>
      </c>
      <c r="V17" s="11" t="s">
        <v>136</v>
      </c>
      <c r="W17" s="11">
        <v>1228</v>
      </c>
      <c r="X17" s="11" t="s">
        <v>137</v>
      </c>
      <c r="Y17" s="15">
        <v>1440</v>
      </c>
      <c r="Z17" s="11" t="s">
        <v>131</v>
      </c>
      <c r="AA17" s="16" t="s">
        <v>138</v>
      </c>
      <c r="AB17" s="73">
        <f t="shared" si="0"/>
        <v>1.1726384364820848</v>
      </c>
      <c r="AC17" s="16"/>
      <c r="AE17" s="8"/>
      <c r="AF17" s="8"/>
      <c r="AG17" s="8"/>
      <c r="AH17" s="18"/>
    </row>
    <row r="18" spans="1:34" s="17" customFormat="1" x14ac:dyDescent="0.35">
      <c r="A18" s="10" t="s">
        <v>11</v>
      </c>
      <c r="B18" s="10" t="s">
        <v>1</v>
      </c>
      <c r="C18" s="10" t="s">
        <v>62</v>
      </c>
      <c r="D18" s="11" t="s">
        <v>139</v>
      </c>
      <c r="E18" s="11"/>
      <c r="F18" s="11"/>
      <c r="G18" s="11" t="s">
        <v>96</v>
      </c>
      <c r="H18" s="11" t="s">
        <v>89</v>
      </c>
      <c r="I18" s="13">
        <v>0.91666666666666663</v>
      </c>
      <c r="J18" s="11">
        <v>1</v>
      </c>
      <c r="K18" s="13">
        <v>0.60416666666666663</v>
      </c>
      <c r="L18" s="11" t="s">
        <v>66</v>
      </c>
      <c r="M18" s="11"/>
      <c r="N18" s="11"/>
      <c r="O18" s="11"/>
      <c r="P18" s="11"/>
      <c r="Q18" s="11"/>
      <c r="R18" s="11"/>
      <c r="S18" s="11" t="s">
        <v>75</v>
      </c>
      <c r="T18" s="14">
        <v>13.6</v>
      </c>
      <c r="U18" s="11" t="s">
        <v>135</v>
      </c>
      <c r="V18" s="11" t="s">
        <v>136</v>
      </c>
      <c r="W18" s="11">
        <v>1228</v>
      </c>
      <c r="X18" s="11" t="s">
        <v>137</v>
      </c>
      <c r="Y18" s="15">
        <v>1730</v>
      </c>
      <c r="Z18" s="11" t="s">
        <v>131</v>
      </c>
      <c r="AA18" s="16" t="s">
        <v>140</v>
      </c>
      <c r="AB18" s="73">
        <f t="shared" si="0"/>
        <v>1.4087947882736156</v>
      </c>
      <c r="AC18" s="16"/>
      <c r="AE18" s="8"/>
      <c r="AF18" s="8"/>
      <c r="AG18" s="8"/>
      <c r="AH18" s="18"/>
    </row>
    <row r="19" spans="1:34" s="23" customFormat="1" x14ac:dyDescent="0.35">
      <c r="A19" s="11" t="s">
        <v>13</v>
      </c>
      <c r="B19" s="11" t="s">
        <v>1</v>
      </c>
      <c r="C19" s="11" t="s">
        <v>62</v>
      </c>
      <c r="D19" s="11" t="s">
        <v>143</v>
      </c>
      <c r="E19" s="11" t="s">
        <v>423</v>
      </c>
      <c r="F19" s="11"/>
      <c r="G19" s="11" t="s">
        <v>144</v>
      </c>
      <c r="H19" s="11" t="s">
        <v>145</v>
      </c>
      <c r="I19" s="13">
        <v>0.6875</v>
      </c>
      <c r="J19" s="11">
        <v>1</v>
      </c>
      <c r="K19" s="13">
        <v>0.41666666666666669</v>
      </c>
      <c r="L19" s="11"/>
      <c r="M19" s="11"/>
      <c r="N19" s="11"/>
      <c r="O19" s="11"/>
      <c r="P19" s="11" t="s">
        <v>66</v>
      </c>
      <c r="Q19" s="11"/>
      <c r="R19" s="11"/>
      <c r="S19" s="11" t="s">
        <v>75</v>
      </c>
      <c r="T19" s="14">
        <v>13.6</v>
      </c>
      <c r="U19" s="11" t="s">
        <v>146</v>
      </c>
      <c r="V19" s="11" t="s">
        <v>147</v>
      </c>
      <c r="W19" s="11" t="s">
        <v>147</v>
      </c>
      <c r="X19" s="11" t="s">
        <v>148</v>
      </c>
      <c r="Y19" s="15">
        <v>540</v>
      </c>
      <c r="Z19" s="11" t="s">
        <v>149</v>
      </c>
      <c r="AA19" s="11" t="s">
        <v>150</v>
      </c>
      <c r="AB19" s="73" t="e">
        <f t="shared" si="0"/>
        <v>#VALUE!</v>
      </c>
      <c r="AC19" s="11"/>
      <c r="AE19" s="8"/>
      <c r="AF19" s="8"/>
      <c r="AG19" s="8"/>
      <c r="AH19" s="24"/>
    </row>
    <row r="20" spans="1:34" s="17" customFormat="1" x14ac:dyDescent="0.35">
      <c r="A20" s="10" t="s">
        <v>14</v>
      </c>
      <c r="B20" s="10" t="s">
        <v>1</v>
      </c>
      <c r="C20" s="10" t="s">
        <v>62</v>
      </c>
      <c r="D20" s="11" t="s">
        <v>151</v>
      </c>
      <c r="E20" s="11"/>
      <c r="F20" s="11"/>
      <c r="G20" s="11" t="s">
        <v>152</v>
      </c>
      <c r="H20" s="11" t="s">
        <v>153</v>
      </c>
      <c r="I20" s="13">
        <v>0.45833333333333331</v>
      </c>
      <c r="J20" s="11">
        <v>1</v>
      </c>
      <c r="K20" s="13">
        <v>0.45833333333333331</v>
      </c>
      <c r="L20" s="11"/>
      <c r="M20" s="11" t="s">
        <v>66</v>
      </c>
      <c r="N20" s="11" t="s">
        <v>66</v>
      </c>
      <c r="O20" s="11" t="s">
        <v>66</v>
      </c>
      <c r="P20" s="11" t="s">
        <v>66</v>
      </c>
      <c r="Q20" s="11"/>
      <c r="R20" s="11"/>
      <c r="S20" s="11" t="s">
        <v>154</v>
      </c>
      <c r="T20" s="11"/>
      <c r="U20" s="11" t="s">
        <v>155</v>
      </c>
      <c r="V20" s="11" t="s">
        <v>156</v>
      </c>
      <c r="W20" s="11">
        <v>619</v>
      </c>
      <c r="X20" s="11" t="s">
        <v>157</v>
      </c>
      <c r="Y20" s="15">
        <v>410</v>
      </c>
      <c r="Z20" s="11" t="s">
        <v>158</v>
      </c>
      <c r="AA20" s="16" t="s">
        <v>159</v>
      </c>
      <c r="AB20" s="73">
        <f t="shared" si="0"/>
        <v>0.66235864297253633</v>
      </c>
      <c r="AC20" s="16"/>
      <c r="AE20" s="8"/>
      <c r="AF20" s="8"/>
      <c r="AG20" s="8"/>
      <c r="AH20" s="18"/>
    </row>
    <row r="21" spans="1:34" s="17" customFormat="1" x14ac:dyDescent="0.35">
      <c r="A21" s="10" t="s">
        <v>14</v>
      </c>
      <c r="B21" s="10" t="s">
        <v>1</v>
      </c>
      <c r="C21" s="10" t="s">
        <v>62</v>
      </c>
      <c r="D21" s="11" t="s">
        <v>151</v>
      </c>
      <c r="E21" s="11"/>
      <c r="F21" s="11"/>
      <c r="G21" s="11" t="s">
        <v>152</v>
      </c>
      <c r="H21" s="11" t="s">
        <v>153</v>
      </c>
      <c r="I21" s="13">
        <v>0.45833333333333331</v>
      </c>
      <c r="J21" s="11">
        <v>2</v>
      </c>
      <c r="K21" s="13">
        <v>0.45833333333333331</v>
      </c>
      <c r="L21" s="11"/>
      <c r="M21" s="11"/>
      <c r="N21" s="11"/>
      <c r="O21" s="11"/>
      <c r="P21" s="11"/>
      <c r="Q21" s="11" t="s">
        <v>66</v>
      </c>
      <c r="R21" s="11"/>
      <c r="S21" s="11" t="s">
        <v>154</v>
      </c>
      <c r="T21" s="11"/>
      <c r="U21" s="11" t="s">
        <v>155</v>
      </c>
      <c r="V21" s="11" t="s">
        <v>156</v>
      </c>
      <c r="W21" s="11">
        <v>619</v>
      </c>
      <c r="X21" s="11" t="s">
        <v>157</v>
      </c>
      <c r="Y21" s="15">
        <v>410</v>
      </c>
      <c r="Z21" s="11" t="s">
        <v>158</v>
      </c>
      <c r="AA21" s="16" t="s">
        <v>159</v>
      </c>
      <c r="AB21" s="73">
        <f t="shared" si="0"/>
        <v>0.66235864297253633</v>
      </c>
      <c r="AC21" s="16"/>
      <c r="AE21" s="8"/>
      <c r="AF21" s="8"/>
      <c r="AG21" s="8"/>
      <c r="AH21" s="18"/>
    </row>
    <row r="22" spans="1:34" s="17" customFormat="1" x14ac:dyDescent="0.35">
      <c r="A22" s="10" t="s">
        <v>14</v>
      </c>
      <c r="B22" s="10" t="s">
        <v>1</v>
      </c>
      <c r="C22" s="10" t="s">
        <v>62</v>
      </c>
      <c r="D22" s="11" t="s">
        <v>160</v>
      </c>
      <c r="E22" s="11"/>
      <c r="F22" s="11"/>
      <c r="G22" s="11" t="s">
        <v>152</v>
      </c>
      <c r="H22" s="11" t="s">
        <v>153</v>
      </c>
      <c r="I22" s="13">
        <v>0.66666666666666663</v>
      </c>
      <c r="J22" s="11">
        <v>1</v>
      </c>
      <c r="K22" s="13">
        <v>0.41666666666666669</v>
      </c>
      <c r="L22" s="11"/>
      <c r="M22" s="11" t="s">
        <v>66</v>
      </c>
      <c r="N22" s="11" t="s">
        <v>66</v>
      </c>
      <c r="O22" s="11" t="s">
        <v>66</v>
      </c>
      <c r="P22" s="11" t="s">
        <v>66</v>
      </c>
      <c r="Q22" s="11"/>
      <c r="R22" s="11"/>
      <c r="S22" s="11" t="s">
        <v>154</v>
      </c>
      <c r="T22" s="11"/>
      <c r="U22" s="11" t="s">
        <v>155</v>
      </c>
      <c r="V22" s="11" t="s">
        <v>156</v>
      </c>
      <c r="W22" s="11">
        <v>619</v>
      </c>
      <c r="X22" s="11" t="s">
        <v>157</v>
      </c>
      <c r="Y22" s="15">
        <v>410</v>
      </c>
      <c r="Z22" s="11" t="s">
        <v>158</v>
      </c>
      <c r="AA22" s="16" t="s">
        <v>159</v>
      </c>
      <c r="AB22" s="73">
        <f t="shared" si="0"/>
        <v>0.66235864297253633</v>
      </c>
      <c r="AC22" s="16"/>
      <c r="AE22" s="8"/>
      <c r="AF22" s="8"/>
      <c r="AG22" s="8"/>
      <c r="AH22" s="18"/>
    </row>
    <row r="23" spans="1:34" s="17" customFormat="1" x14ac:dyDescent="0.35">
      <c r="A23" s="10" t="s">
        <v>14</v>
      </c>
      <c r="B23" s="10" t="s">
        <v>1</v>
      </c>
      <c r="C23" s="10" t="s">
        <v>62</v>
      </c>
      <c r="D23" s="11" t="s">
        <v>160</v>
      </c>
      <c r="E23" s="11"/>
      <c r="F23" s="11"/>
      <c r="G23" s="11" t="s">
        <v>152</v>
      </c>
      <c r="H23" s="11" t="s">
        <v>153</v>
      </c>
      <c r="I23" s="13">
        <v>0.66666666666666663</v>
      </c>
      <c r="J23" s="11">
        <v>2</v>
      </c>
      <c r="K23" s="13">
        <v>0.41666666666666669</v>
      </c>
      <c r="L23" s="11"/>
      <c r="M23" s="11"/>
      <c r="N23" s="11"/>
      <c r="O23" s="11"/>
      <c r="P23" s="11"/>
      <c r="Q23" s="11" t="s">
        <v>66</v>
      </c>
      <c r="R23" s="11"/>
      <c r="S23" s="11" t="s">
        <v>154</v>
      </c>
      <c r="T23" s="11"/>
      <c r="U23" s="11" t="s">
        <v>155</v>
      </c>
      <c r="V23" s="11" t="s">
        <v>156</v>
      </c>
      <c r="W23" s="11">
        <v>619</v>
      </c>
      <c r="X23" s="11" t="s">
        <v>157</v>
      </c>
      <c r="Y23" s="15">
        <v>410</v>
      </c>
      <c r="Z23" s="11" t="s">
        <v>158</v>
      </c>
      <c r="AA23" s="16" t="s">
        <v>159</v>
      </c>
      <c r="AB23" s="73">
        <f t="shared" si="0"/>
        <v>0.66235864297253633</v>
      </c>
      <c r="AC23" s="16"/>
      <c r="AE23" s="8"/>
      <c r="AF23" s="8"/>
      <c r="AG23" s="8"/>
      <c r="AH23" s="18"/>
    </row>
    <row r="24" spans="1:34" s="17" customFormat="1" x14ac:dyDescent="0.35">
      <c r="A24" s="10" t="s">
        <v>14</v>
      </c>
      <c r="B24" s="10" t="s">
        <v>1</v>
      </c>
      <c r="C24" s="10" t="s">
        <v>62</v>
      </c>
      <c r="D24" s="11" t="s">
        <v>161</v>
      </c>
      <c r="E24" s="11"/>
      <c r="F24" s="11"/>
      <c r="G24" s="11" t="s">
        <v>152</v>
      </c>
      <c r="H24" s="11" t="s">
        <v>153</v>
      </c>
      <c r="I24" s="13">
        <v>0.58333333333333337</v>
      </c>
      <c r="J24" s="11">
        <v>1</v>
      </c>
      <c r="K24" s="13">
        <v>0.41666666666666669</v>
      </c>
      <c r="L24" s="11"/>
      <c r="M24" s="11"/>
      <c r="N24" s="11" t="s">
        <v>66</v>
      </c>
      <c r="O24" s="11"/>
      <c r="P24" s="11"/>
      <c r="Q24" s="11"/>
      <c r="R24" s="11"/>
      <c r="S24" s="11" t="s">
        <v>154</v>
      </c>
      <c r="T24" s="11"/>
      <c r="U24" s="11" t="s">
        <v>155</v>
      </c>
      <c r="V24" s="11" t="s">
        <v>156</v>
      </c>
      <c r="W24" s="11">
        <v>619</v>
      </c>
      <c r="X24" s="11" t="s">
        <v>157</v>
      </c>
      <c r="Y24" s="15">
        <v>410</v>
      </c>
      <c r="Z24" s="11" t="s">
        <v>158</v>
      </c>
      <c r="AA24" s="16" t="s">
        <v>159</v>
      </c>
      <c r="AB24" s="73">
        <f t="shared" si="0"/>
        <v>0.66235864297253633</v>
      </c>
      <c r="AC24" s="16"/>
      <c r="AE24" s="8"/>
      <c r="AF24" s="8"/>
      <c r="AG24" s="8"/>
      <c r="AH24" s="18"/>
    </row>
    <row r="25" spans="1:34" s="17" customFormat="1" x14ac:dyDescent="0.35">
      <c r="A25" s="10" t="s">
        <v>14</v>
      </c>
      <c r="B25" s="10" t="s">
        <v>1</v>
      </c>
      <c r="C25" s="10" t="s">
        <v>62</v>
      </c>
      <c r="D25" s="11" t="s">
        <v>162</v>
      </c>
      <c r="E25" s="11"/>
      <c r="F25" s="11"/>
      <c r="G25" s="11" t="s">
        <v>163</v>
      </c>
      <c r="H25" s="11" t="s">
        <v>153</v>
      </c>
      <c r="I25" s="13">
        <v>0.33333333333333331</v>
      </c>
      <c r="J25" s="11">
        <v>1</v>
      </c>
      <c r="K25" s="13">
        <v>0.33333333333333331</v>
      </c>
      <c r="L25" s="11"/>
      <c r="M25" s="11" t="s">
        <v>66</v>
      </c>
      <c r="N25" s="11" t="s">
        <v>66</v>
      </c>
      <c r="O25" s="11" t="s">
        <v>66</v>
      </c>
      <c r="P25" s="11" t="s">
        <v>66</v>
      </c>
      <c r="Q25" s="11"/>
      <c r="R25" s="11" t="s">
        <v>66</v>
      </c>
      <c r="S25" s="11" t="s">
        <v>154</v>
      </c>
      <c r="T25" s="11"/>
      <c r="U25" s="11" t="s">
        <v>155</v>
      </c>
      <c r="V25" s="11" t="s">
        <v>156</v>
      </c>
      <c r="W25" s="11">
        <v>728</v>
      </c>
      <c r="X25" s="11" t="s">
        <v>158</v>
      </c>
      <c r="Y25" s="15">
        <v>650</v>
      </c>
      <c r="Z25" s="11" t="s">
        <v>158</v>
      </c>
      <c r="AA25" s="16" t="s">
        <v>164</v>
      </c>
      <c r="AB25" s="73">
        <f t="shared" si="0"/>
        <v>0.8928571428571429</v>
      </c>
      <c r="AC25" s="16"/>
      <c r="AE25" s="8"/>
      <c r="AF25" s="8"/>
      <c r="AG25" s="8"/>
      <c r="AH25" s="18"/>
    </row>
    <row r="26" spans="1:34" s="17" customFormat="1" x14ac:dyDescent="0.35">
      <c r="A26" s="10" t="s">
        <v>2</v>
      </c>
      <c r="B26" s="10" t="s">
        <v>1</v>
      </c>
      <c r="C26" s="10" t="s">
        <v>62</v>
      </c>
      <c r="D26" s="11" t="s">
        <v>583</v>
      </c>
      <c r="E26" s="11"/>
      <c r="F26" s="11" t="s">
        <v>582</v>
      </c>
      <c r="G26" s="11" t="s">
        <v>469</v>
      </c>
      <c r="H26" s="11" t="s">
        <v>584</v>
      </c>
      <c r="I26" s="13">
        <v>0.5625</v>
      </c>
      <c r="J26" s="11">
        <v>0</v>
      </c>
      <c r="K26" s="13">
        <v>0.66666666666666663</v>
      </c>
      <c r="L26" s="11"/>
      <c r="M26" s="11" t="s">
        <v>66</v>
      </c>
      <c r="N26" s="11"/>
      <c r="O26" s="11"/>
      <c r="P26" s="11"/>
      <c r="Q26" s="11"/>
      <c r="R26" s="11"/>
      <c r="S26" s="11" t="s">
        <v>75</v>
      </c>
      <c r="T26" s="14">
        <v>13.6</v>
      </c>
      <c r="U26" s="11"/>
      <c r="V26" s="11" t="s">
        <v>585</v>
      </c>
      <c r="W26" s="11">
        <v>180</v>
      </c>
      <c r="X26" s="11" t="s">
        <v>170</v>
      </c>
      <c r="Y26" s="15"/>
      <c r="Z26" s="11" t="s">
        <v>167</v>
      </c>
      <c r="AA26" s="16" t="s">
        <v>460</v>
      </c>
      <c r="AB26" s="73">
        <f t="shared" si="0"/>
        <v>0</v>
      </c>
      <c r="AC26" s="16"/>
      <c r="AE26" s="8"/>
      <c r="AF26" s="8"/>
      <c r="AG26" s="8"/>
      <c r="AH26" s="18"/>
    </row>
    <row r="27" spans="1:34" s="17" customFormat="1" x14ac:dyDescent="0.35">
      <c r="A27" s="10" t="s">
        <v>2</v>
      </c>
      <c r="B27" s="10" t="s">
        <v>1</v>
      </c>
      <c r="C27" s="10" t="s">
        <v>62</v>
      </c>
      <c r="D27" s="11" t="s">
        <v>570</v>
      </c>
      <c r="E27" s="11"/>
      <c r="F27" s="11" t="s">
        <v>586</v>
      </c>
      <c r="G27" s="11" t="s">
        <v>469</v>
      </c>
      <c r="H27" s="11" t="s">
        <v>177</v>
      </c>
      <c r="I27" s="13">
        <v>0.25</v>
      </c>
      <c r="J27" s="11">
        <v>0</v>
      </c>
      <c r="K27" s="13">
        <v>0.41666666666666669</v>
      </c>
      <c r="L27" s="11"/>
      <c r="M27" s="11"/>
      <c r="N27" s="11"/>
      <c r="O27" s="11"/>
      <c r="P27" s="11"/>
      <c r="Q27" s="11" t="s">
        <v>66</v>
      </c>
      <c r="R27" s="11"/>
      <c r="S27" s="11" t="s">
        <v>75</v>
      </c>
      <c r="T27" s="14">
        <v>13.6</v>
      </c>
      <c r="U27" s="11"/>
      <c r="V27" s="11" t="s">
        <v>169</v>
      </c>
      <c r="W27" s="11">
        <v>151</v>
      </c>
      <c r="X27" s="11" t="s">
        <v>170</v>
      </c>
      <c r="Y27" s="15"/>
      <c r="Z27" s="11" t="s">
        <v>167</v>
      </c>
      <c r="AA27" s="16" t="s">
        <v>171</v>
      </c>
      <c r="AB27" s="73">
        <f t="shared" si="0"/>
        <v>0</v>
      </c>
      <c r="AC27" s="16"/>
      <c r="AE27" s="8"/>
      <c r="AF27" s="8"/>
      <c r="AG27" s="8"/>
      <c r="AH27" s="18"/>
    </row>
    <row r="28" spans="1:34" s="17" customFormat="1" x14ac:dyDescent="0.35">
      <c r="A28" s="10" t="s">
        <v>2</v>
      </c>
      <c r="B28" s="10" t="s">
        <v>1</v>
      </c>
      <c r="C28" s="10" t="s">
        <v>62</v>
      </c>
      <c r="D28" s="11" t="s">
        <v>588</v>
      </c>
      <c r="E28" s="11"/>
      <c r="F28" s="11" t="s">
        <v>587</v>
      </c>
      <c r="G28" s="11" t="s">
        <v>469</v>
      </c>
      <c r="H28" s="11" t="s">
        <v>177</v>
      </c>
      <c r="I28" s="13">
        <v>0.25</v>
      </c>
      <c r="J28" s="11">
        <v>0</v>
      </c>
      <c r="K28" s="13">
        <v>0.41666666666666669</v>
      </c>
      <c r="L28" s="11"/>
      <c r="M28" s="11"/>
      <c r="N28" s="11"/>
      <c r="O28" s="11"/>
      <c r="P28" s="11"/>
      <c r="Q28" s="11" t="s">
        <v>66</v>
      </c>
      <c r="R28" s="11"/>
      <c r="S28" s="11" t="s">
        <v>75</v>
      </c>
      <c r="T28" s="14">
        <v>13.6</v>
      </c>
      <c r="U28" s="11"/>
      <c r="V28" s="11" t="s">
        <v>169</v>
      </c>
      <c r="W28" s="11">
        <v>151</v>
      </c>
      <c r="X28" s="11" t="s">
        <v>170</v>
      </c>
      <c r="Y28" s="15"/>
      <c r="Z28" s="11" t="s">
        <v>167</v>
      </c>
      <c r="AA28" s="16" t="s">
        <v>171</v>
      </c>
      <c r="AB28" s="73">
        <f t="shared" si="0"/>
        <v>0</v>
      </c>
      <c r="AC28" s="16"/>
      <c r="AE28" s="8"/>
      <c r="AF28" s="8"/>
      <c r="AG28" s="8"/>
      <c r="AH28" s="18"/>
    </row>
    <row r="29" spans="1:34" x14ac:dyDescent="0.35">
      <c r="A29" s="10" t="s">
        <v>2</v>
      </c>
      <c r="B29" s="10" t="s">
        <v>1</v>
      </c>
      <c r="C29" s="10" t="s">
        <v>62</v>
      </c>
      <c r="D29" s="11" t="s">
        <v>576</v>
      </c>
      <c r="E29" s="11"/>
      <c r="F29" s="11" t="s">
        <v>577</v>
      </c>
      <c r="G29" s="11" t="s">
        <v>469</v>
      </c>
      <c r="H29" s="11" t="s">
        <v>153</v>
      </c>
      <c r="I29" s="13">
        <v>0.625</v>
      </c>
      <c r="J29" s="11">
        <v>0</v>
      </c>
      <c r="K29" s="13">
        <v>0.77430555555555547</v>
      </c>
      <c r="L29" s="11" t="s">
        <v>66</v>
      </c>
      <c r="M29" s="11" t="s">
        <v>66</v>
      </c>
      <c r="N29" s="11" t="s">
        <v>66</v>
      </c>
      <c r="O29" s="11" t="s">
        <v>66</v>
      </c>
      <c r="P29" s="11" t="s">
        <v>66</v>
      </c>
      <c r="Q29" s="11"/>
      <c r="R29" s="11"/>
      <c r="S29" s="11" t="s">
        <v>173</v>
      </c>
      <c r="T29" s="14">
        <v>7.45</v>
      </c>
      <c r="U29" s="11" t="s">
        <v>174</v>
      </c>
      <c r="V29" s="11" t="s">
        <v>175</v>
      </c>
      <c r="W29" s="11" t="s">
        <v>175</v>
      </c>
      <c r="X29" s="11" t="s">
        <v>459</v>
      </c>
      <c r="Y29" s="15"/>
      <c r="Z29" s="11" t="s">
        <v>167</v>
      </c>
      <c r="AA29" s="16" t="s">
        <v>459</v>
      </c>
      <c r="AB29" s="73"/>
      <c r="AC29" s="16" t="s">
        <v>578</v>
      </c>
      <c r="AD29" s="17"/>
      <c r="AE29" s="8"/>
      <c r="AF29" s="8"/>
      <c r="AG29" s="8"/>
      <c r="AH29" s="9"/>
    </row>
    <row r="30" spans="1:34" x14ac:dyDescent="0.35">
      <c r="A30" s="10" t="s">
        <v>2</v>
      </c>
      <c r="B30" s="10" t="s">
        <v>1</v>
      </c>
      <c r="C30" s="10" t="s">
        <v>62</v>
      </c>
      <c r="D30" s="11" t="s">
        <v>575</v>
      </c>
      <c r="E30" s="11"/>
      <c r="F30" s="11" t="s">
        <v>574</v>
      </c>
      <c r="G30" s="11" t="s">
        <v>469</v>
      </c>
      <c r="H30" s="11" t="s">
        <v>176</v>
      </c>
      <c r="I30" s="13">
        <v>0.625</v>
      </c>
      <c r="J30" s="11">
        <v>0</v>
      </c>
      <c r="K30" s="13">
        <v>0.84375</v>
      </c>
      <c r="L30" s="11" t="s">
        <v>66</v>
      </c>
      <c r="M30" s="11" t="s">
        <v>66</v>
      </c>
      <c r="N30" s="11" t="s">
        <v>66</v>
      </c>
      <c r="O30" s="11" t="s">
        <v>66</v>
      </c>
      <c r="P30" s="11" t="s">
        <v>66</v>
      </c>
      <c r="Q30" s="11"/>
      <c r="R30" s="11"/>
      <c r="S30" s="11" t="s">
        <v>173</v>
      </c>
      <c r="T30" s="14">
        <v>7.45</v>
      </c>
      <c r="U30" s="11" t="s">
        <v>174</v>
      </c>
      <c r="V30" s="11" t="s">
        <v>175</v>
      </c>
      <c r="W30" s="11" t="s">
        <v>175</v>
      </c>
      <c r="X30" s="11" t="s">
        <v>459</v>
      </c>
      <c r="Y30" s="15"/>
      <c r="Z30" s="11" t="s">
        <v>167</v>
      </c>
      <c r="AA30" s="16" t="s">
        <v>459</v>
      </c>
      <c r="AB30" s="73"/>
      <c r="AC30" s="16" t="s">
        <v>579</v>
      </c>
      <c r="AD30" s="17"/>
      <c r="AE30" s="8"/>
      <c r="AF30" s="8"/>
      <c r="AG30" s="8"/>
      <c r="AH30" s="9"/>
    </row>
    <row r="31" spans="1:34" x14ac:dyDescent="0.35">
      <c r="A31" s="10" t="s">
        <v>2</v>
      </c>
      <c r="B31" s="10" t="s">
        <v>1</v>
      </c>
      <c r="C31" s="10" t="s">
        <v>62</v>
      </c>
      <c r="D31" s="11" t="s">
        <v>572</v>
      </c>
      <c r="E31" s="11"/>
      <c r="F31" s="11" t="s">
        <v>571</v>
      </c>
      <c r="G31" s="11" t="s">
        <v>469</v>
      </c>
      <c r="H31" s="11" t="s">
        <v>252</v>
      </c>
      <c r="I31" s="13">
        <v>0.625</v>
      </c>
      <c r="J31" s="11">
        <v>1</v>
      </c>
      <c r="K31" s="13">
        <v>0.16666666666666666</v>
      </c>
      <c r="L31" s="11" t="s">
        <v>66</v>
      </c>
      <c r="M31" s="11" t="s">
        <v>66</v>
      </c>
      <c r="N31" s="11" t="s">
        <v>66</v>
      </c>
      <c r="O31" s="11" t="s">
        <v>66</v>
      </c>
      <c r="P31" s="11" t="s">
        <v>66</v>
      </c>
      <c r="Q31" s="11"/>
      <c r="R31" s="11"/>
      <c r="S31" s="11" t="s">
        <v>173</v>
      </c>
      <c r="T31" s="14">
        <v>7.45</v>
      </c>
      <c r="U31" s="11" t="s">
        <v>573</v>
      </c>
      <c r="V31" s="11" t="s">
        <v>175</v>
      </c>
      <c r="W31" s="11" t="s">
        <v>175</v>
      </c>
      <c r="X31" s="11" t="s">
        <v>459</v>
      </c>
      <c r="Y31" s="15"/>
      <c r="Z31" s="11" t="s">
        <v>167</v>
      </c>
      <c r="AA31" s="16" t="s">
        <v>459</v>
      </c>
      <c r="AB31" s="73"/>
      <c r="AC31" s="16" t="s">
        <v>580</v>
      </c>
      <c r="AD31" s="17"/>
      <c r="AE31" s="8"/>
      <c r="AF31" s="8"/>
      <c r="AG31" s="8"/>
      <c r="AH31" s="9"/>
    </row>
    <row r="32" spans="1:34" x14ac:dyDescent="0.35">
      <c r="A32" s="10" t="s">
        <v>2</v>
      </c>
      <c r="B32" s="10" t="s">
        <v>1</v>
      </c>
      <c r="C32" s="10" t="s">
        <v>62</v>
      </c>
      <c r="D32" s="11" t="s">
        <v>570</v>
      </c>
      <c r="E32" s="11"/>
      <c r="F32" s="11" t="s">
        <v>569</v>
      </c>
      <c r="G32" s="11" t="s">
        <v>469</v>
      </c>
      <c r="H32" s="11" t="s">
        <v>177</v>
      </c>
      <c r="I32" s="13">
        <v>0.625</v>
      </c>
      <c r="J32" s="11">
        <v>0</v>
      </c>
      <c r="K32" s="13">
        <v>0.74305555555555547</v>
      </c>
      <c r="L32" s="11" t="s">
        <v>66</v>
      </c>
      <c r="M32" s="11" t="s">
        <v>66</v>
      </c>
      <c r="N32" s="11" t="s">
        <v>66</v>
      </c>
      <c r="O32" s="11" t="s">
        <v>66</v>
      </c>
      <c r="P32" s="11" t="s">
        <v>66</v>
      </c>
      <c r="Q32" s="11"/>
      <c r="R32" s="11"/>
      <c r="S32" s="11" t="s">
        <v>173</v>
      </c>
      <c r="T32" s="14">
        <v>7.45</v>
      </c>
      <c r="U32" s="11" t="s">
        <v>174</v>
      </c>
      <c r="V32" s="11" t="s">
        <v>175</v>
      </c>
      <c r="W32" s="11" t="s">
        <v>175</v>
      </c>
      <c r="X32" s="11" t="s">
        <v>459</v>
      </c>
      <c r="Y32" s="15"/>
      <c r="Z32" s="11" t="s">
        <v>167</v>
      </c>
      <c r="AA32" s="16" t="s">
        <v>459</v>
      </c>
      <c r="AB32" s="73"/>
      <c r="AC32" s="16" t="s">
        <v>581</v>
      </c>
      <c r="AD32" s="17"/>
      <c r="AE32" s="8"/>
      <c r="AF32" s="8"/>
      <c r="AG32" s="8"/>
      <c r="AH32" s="9"/>
    </row>
    <row r="33" spans="1:34" x14ac:dyDescent="0.35">
      <c r="A33" s="10" t="s">
        <v>2</v>
      </c>
      <c r="B33" s="10" t="s">
        <v>11</v>
      </c>
      <c r="C33" s="10" t="s">
        <v>62</v>
      </c>
      <c r="D33" s="11" t="s">
        <v>178</v>
      </c>
      <c r="E33" s="11" t="s">
        <v>128</v>
      </c>
      <c r="F33" s="11" t="s">
        <v>179</v>
      </c>
      <c r="G33" s="11" t="s">
        <v>165</v>
      </c>
      <c r="H33" s="11" t="s">
        <v>96</v>
      </c>
      <c r="I33" s="13">
        <v>4.1666666666666664E-2</v>
      </c>
      <c r="J33" s="11">
        <v>0</v>
      </c>
      <c r="K33" s="13">
        <v>0.83333333333333337</v>
      </c>
      <c r="L33" s="11"/>
      <c r="M33" s="11" t="s">
        <v>66</v>
      </c>
      <c r="N33" s="11" t="s">
        <v>66</v>
      </c>
      <c r="O33" s="11" t="s">
        <v>66</v>
      </c>
      <c r="P33" s="11" t="s">
        <v>66</v>
      </c>
      <c r="Q33" s="11"/>
      <c r="R33" s="11"/>
      <c r="S33" s="11" t="s">
        <v>75</v>
      </c>
      <c r="T33" s="14">
        <v>13.6</v>
      </c>
      <c r="U33" s="11"/>
      <c r="V33" s="11" t="s">
        <v>180</v>
      </c>
      <c r="W33" s="11">
        <v>1431</v>
      </c>
      <c r="X33" s="11" t="s">
        <v>91</v>
      </c>
      <c r="Y33" s="15">
        <v>1463.98</v>
      </c>
      <c r="Z33" s="11" t="s">
        <v>167</v>
      </c>
      <c r="AA33" s="16" t="s">
        <v>181</v>
      </c>
      <c r="AB33" s="73">
        <f t="shared" ref="AB33:AB59" si="1">Y33/W33</f>
        <v>1.0230468204053109</v>
      </c>
      <c r="AC33" s="16"/>
      <c r="AD33" s="17"/>
      <c r="AE33" s="8"/>
      <c r="AF33" s="8"/>
      <c r="AG33" s="8"/>
      <c r="AH33" s="9"/>
    </row>
    <row r="34" spans="1:34" x14ac:dyDescent="0.35">
      <c r="A34" s="10" t="s">
        <v>2</v>
      </c>
      <c r="B34" s="10" t="s">
        <v>11</v>
      </c>
      <c r="C34" s="10" t="s">
        <v>62</v>
      </c>
      <c r="D34" s="11" t="s">
        <v>178</v>
      </c>
      <c r="E34" s="11" t="s">
        <v>128</v>
      </c>
      <c r="F34" s="11" t="s">
        <v>179</v>
      </c>
      <c r="G34" s="11" t="s">
        <v>165</v>
      </c>
      <c r="H34" s="11" t="s">
        <v>96</v>
      </c>
      <c r="I34" s="13">
        <v>0.125</v>
      </c>
      <c r="J34" s="11">
        <v>2</v>
      </c>
      <c r="K34" s="13">
        <v>0.83333333333333337</v>
      </c>
      <c r="L34" s="11"/>
      <c r="M34" s="11"/>
      <c r="N34" s="11"/>
      <c r="O34" s="11"/>
      <c r="P34" s="11"/>
      <c r="Q34" s="11" t="s">
        <v>66</v>
      </c>
      <c r="R34" s="11"/>
      <c r="S34" s="11" t="s">
        <v>75</v>
      </c>
      <c r="T34" s="14">
        <v>13.6</v>
      </c>
      <c r="U34" s="11"/>
      <c r="V34" s="11" t="s">
        <v>182</v>
      </c>
      <c r="W34" s="11">
        <v>1431</v>
      </c>
      <c r="X34" s="11" t="s">
        <v>91</v>
      </c>
      <c r="Y34" s="15">
        <v>1463.98</v>
      </c>
      <c r="Z34" s="11" t="s">
        <v>167</v>
      </c>
      <c r="AA34" s="16" t="s">
        <v>181</v>
      </c>
      <c r="AB34" s="73">
        <f t="shared" si="1"/>
        <v>1.0230468204053109</v>
      </c>
      <c r="AC34" s="16"/>
      <c r="AE34" s="8"/>
      <c r="AF34" s="8"/>
      <c r="AG34" s="8"/>
      <c r="AH34" s="9"/>
    </row>
    <row r="35" spans="1:34" x14ac:dyDescent="0.35">
      <c r="A35" s="10" t="s">
        <v>2</v>
      </c>
      <c r="B35" s="10" t="s">
        <v>11</v>
      </c>
      <c r="C35" s="10" t="s">
        <v>62</v>
      </c>
      <c r="D35" s="11" t="s">
        <v>184</v>
      </c>
      <c r="E35" s="11" t="s">
        <v>128</v>
      </c>
      <c r="F35" s="11" t="s">
        <v>185</v>
      </c>
      <c r="G35" s="11" t="s">
        <v>165</v>
      </c>
      <c r="H35" s="11" t="s">
        <v>102</v>
      </c>
      <c r="I35" s="13">
        <v>6.25E-2</v>
      </c>
      <c r="J35" s="11">
        <v>1</v>
      </c>
      <c r="K35" s="13">
        <v>0.125</v>
      </c>
      <c r="L35" s="11"/>
      <c r="M35" s="11" t="s">
        <v>66</v>
      </c>
      <c r="N35" s="11" t="s">
        <v>66</v>
      </c>
      <c r="O35" s="11" t="s">
        <v>66</v>
      </c>
      <c r="P35" s="11"/>
      <c r="Q35" s="11"/>
      <c r="R35" s="11"/>
      <c r="S35" s="11" t="s">
        <v>75</v>
      </c>
      <c r="T35" s="14">
        <v>13.6</v>
      </c>
      <c r="U35" s="11"/>
      <c r="V35" s="11" t="s">
        <v>186</v>
      </c>
      <c r="W35" s="11">
        <v>1710</v>
      </c>
      <c r="X35" s="11" t="s">
        <v>91</v>
      </c>
      <c r="Y35" s="15">
        <v>1750</v>
      </c>
      <c r="Z35" s="11" t="s">
        <v>167</v>
      </c>
      <c r="AA35" s="16" t="s">
        <v>104</v>
      </c>
      <c r="AB35" s="73">
        <f t="shared" si="1"/>
        <v>1.0233918128654971</v>
      </c>
      <c r="AC35" s="16"/>
      <c r="AE35" s="8"/>
      <c r="AF35" s="8"/>
      <c r="AG35" s="8"/>
      <c r="AH35" s="9"/>
    </row>
    <row r="36" spans="1:34" x14ac:dyDescent="0.35">
      <c r="A36" s="10" t="s">
        <v>2</v>
      </c>
      <c r="B36" s="10" t="s">
        <v>11</v>
      </c>
      <c r="C36" s="10" t="s">
        <v>62</v>
      </c>
      <c r="D36" s="11" t="s">
        <v>184</v>
      </c>
      <c r="E36" s="11" t="s">
        <v>128</v>
      </c>
      <c r="F36" s="11" t="s">
        <v>185</v>
      </c>
      <c r="G36" s="11" t="s">
        <v>165</v>
      </c>
      <c r="H36" s="11" t="s">
        <v>102</v>
      </c>
      <c r="I36" s="13">
        <v>0.125</v>
      </c>
      <c r="J36" s="11">
        <v>2</v>
      </c>
      <c r="K36" s="13">
        <v>0.10416666666666667</v>
      </c>
      <c r="L36" s="11"/>
      <c r="M36" s="11"/>
      <c r="N36" s="11"/>
      <c r="O36" s="11"/>
      <c r="P36" s="11"/>
      <c r="Q36" s="11" t="s">
        <v>66</v>
      </c>
      <c r="R36" s="11"/>
      <c r="S36" s="11" t="s">
        <v>75</v>
      </c>
      <c r="T36" s="14">
        <v>13.6</v>
      </c>
      <c r="U36" s="11"/>
      <c r="V36" s="11" t="s">
        <v>187</v>
      </c>
      <c r="W36" s="11">
        <v>1710</v>
      </c>
      <c r="X36" s="11" t="s">
        <v>91</v>
      </c>
      <c r="Y36" s="15">
        <v>1750</v>
      </c>
      <c r="Z36" s="11" t="s">
        <v>167</v>
      </c>
      <c r="AA36" s="16" t="s">
        <v>104</v>
      </c>
      <c r="AB36" s="73">
        <f t="shared" si="1"/>
        <v>1.0233918128654971</v>
      </c>
      <c r="AC36" s="16"/>
      <c r="AE36" s="8"/>
      <c r="AF36" s="8"/>
      <c r="AG36" s="8"/>
      <c r="AH36" s="9"/>
    </row>
    <row r="37" spans="1:34" x14ac:dyDescent="0.35">
      <c r="A37" s="10" t="s">
        <v>2</v>
      </c>
      <c r="B37" s="10" t="s">
        <v>11</v>
      </c>
      <c r="C37" s="10" t="s">
        <v>62</v>
      </c>
      <c r="D37" s="11" t="s">
        <v>184</v>
      </c>
      <c r="E37" s="11" t="s">
        <v>128</v>
      </c>
      <c r="F37" s="11" t="s">
        <v>185</v>
      </c>
      <c r="G37" s="11" t="s">
        <v>165</v>
      </c>
      <c r="H37" s="11" t="s">
        <v>102</v>
      </c>
      <c r="I37" s="13">
        <v>0.10416666666666667</v>
      </c>
      <c r="J37" s="11">
        <v>3</v>
      </c>
      <c r="K37" s="13">
        <v>8.3333333333333329E-2</v>
      </c>
      <c r="L37" s="11"/>
      <c r="M37" s="11"/>
      <c r="N37" s="11"/>
      <c r="O37" s="11"/>
      <c r="P37" s="11" t="s">
        <v>66</v>
      </c>
      <c r="Q37" s="11"/>
      <c r="R37" s="11"/>
      <c r="S37" s="11" t="s">
        <v>75</v>
      </c>
      <c r="T37" s="14">
        <v>13.6</v>
      </c>
      <c r="U37" s="11"/>
      <c r="V37" s="11" t="s">
        <v>188</v>
      </c>
      <c r="W37" s="11">
        <v>1710</v>
      </c>
      <c r="X37" s="11" t="s">
        <v>91</v>
      </c>
      <c r="Y37" s="15">
        <v>1750</v>
      </c>
      <c r="Z37" s="11" t="s">
        <v>167</v>
      </c>
      <c r="AA37" s="16" t="s">
        <v>104</v>
      </c>
      <c r="AB37" s="73">
        <f t="shared" si="1"/>
        <v>1.0233918128654971</v>
      </c>
      <c r="AC37" s="16"/>
      <c r="AE37" s="8"/>
      <c r="AF37" s="8"/>
      <c r="AG37" s="8"/>
      <c r="AH37" s="9"/>
    </row>
    <row r="38" spans="1:34" x14ac:dyDescent="0.35">
      <c r="A38" s="10" t="s">
        <v>2</v>
      </c>
      <c r="B38" s="10" t="s">
        <v>11</v>
      </c>
      <c r="C38" s="10" t="s">
        <v>62</v>
      </c>
      <c r="D38" s="11" t="s">
        <v>189</v>
      </c>
      <c r="E38" s="11" t="s">
        <v>128</v>
      </c>
      <c r="F38" s="11" t="s">
        <v>190</v>
      </c>
      <c r="G38" s="11" t="s">
        <v>165</v>
      </c>
      <c r="H38" s="11" t="s">
        <v>112</v>
      </c>
      <c r="I38" s="13">
        <v>0.125</v>
      </c>
      <c r="J38" s="11">
        <v>2</v>
      </c>
      <c r="K38" s="13">
        <v>0.75</v>
      </c>
      <c r="L38" s="11"/>
      <c r="M38" s="11"/>
      <c r="N38" s="11"/>
      <c r="O38" s="11"/>
      <c r="P38" s="11"/>
      <c r="Q38" s="11" t="s">
        <v>66</v>
      </c>
      <c r="R38" s="11"/>
      <c r="S38" s="11" t="s">
        <v>75</v>
      </c>
      <c r="T38" s="14">
        <v>13.6</v>
      </c>
      <c r="U38" s="11"/>
      <c r="V38" s="11" t="s">
        <v>191</v>
      </c>
      <c r="W38" s="11">
        <v>1381</v>
      </c>
      <c r="X38" s="11" t="s">
        <v>91</v>
      </c>
      <c r="Y38" s="15">
        <v>1489.5815902965001</v>
      </c>
      <c r="Z38" s="11" t="s">
        <v>167</v>
      </c>
      <c r="AA38" s="16" t="s">
        <v>192</v>
      </c>
      <c r="AB38" s="73">
        <f t="shared" si="1"/>
        <v>1.0786253369272267</v>
      </c>
      <c r="AC38" s="16"/>
      <c r="AE38" s="8"/>
      <c r="AF38" s="8"/>
      <c r="AG38" s="8"/>
      <c r="AH38" s="9"/>
    </row>
    <row r="39" spans="1:34" x14ac:dyDescent="0.35">
      <c r="A39" s="10" t="s">
        <v>2</v>
      </c>
      <c r="B39" s="10" t="s">
        <v>11</v>
      </c>
      <c r="C39" s="10" t="s">
        <v>62</v>
      </c>
      <c r="D39" s="11" t="s">
        <v>189</v>
      </c>
      <c r="E39" s="11" t="s">
        <v>128</v>
      </c>
      <c r="F39" s="11" t="s">
        <v>190</v>
      </c>
      <c r="G39" s="11" t="s">
        <v>165</v>
      </c>
      <c r="H39" s="11" t="s">
        <v>112</v>
      </c>
      <c r="I39" s="13">
        <v>0.95833333333333337</v>
      </c>
      <c r="J39" s="11">
        <v>1</v>
      </c>
      <c r="K39" s="13">
        <v>0.75</v>
      </c>
      <c r="L39" s="11" t="s">
        <v>66</v>
      </c>
      <c r="M39" s="11" t="s">
        <v>66</v>
      </c>
      <c r="N39" s="11" t="s">
        <v>66</v>
      </c>
      <c r="O39" s="11" t="s">
        <v>66</v>
      </c>
      <c r="P39" s="11"/>
      <c r="Q39" s="11"/>
      <c r="R39" s="11"/>
      <c r="S39" s="11" t="s">
        <v>75</v>
      </c>
      <c r="T39" s="14">
        <v>13.6</v>
      </c>
      <c r="U39" s="11"/>
      <c r="V39" s="11" t="s">
        <v>180</v>
      </c>
      <c r="W39" s="11">
        <v>1381</v>
      </c>
      <c r="X39" s="11" t="s">
        <v>91</v>
      </c>
      <c r="Y39" s="15">
        <v>1489.5815902965001</v>
      </c>
      <c r="Z39" s="11" t="s">
        <v>167</v>
      </c>
      <c r="AA39" s="16" t="s">
        <v>192</v>
      </c>
      <c r="AB39" s="73">
        <f t="shared" si="1"/>
        <v>1.0786253369272267</v>
      </c>
      <c r="AC39" s="16"/>
      <c r="AE39" s="8"/>
      <c r="AF39" s="8"/>
      <c r="AG39" s="8"/>
      <c r="AH39" s="9"/>
    </row>
    <row r="40" spans="1:34" x14ac:dyDescent="0.35">
      <c r="A40" s="10" t="s">
        <v>2</v>
      </c>
      <c r="B40" s="10" t="s">
        <v>11</v>
      </c>
      <c r="C40" s="10" t="s">
        <v>62</v>
      </c>
      <c r="D40" s="11" t="s">
        <v>193</v>
      </c>
      <c r="E40" s="11" t="s">
        <v>128</v>
      </c>
      <c r="F40" s="11" t="s">
        <v>194</v>
      </c>
      <c r="G40" s="11" t="s">
        <v>165</v>
      </c>
      <c r="H40" s="11" t="s">
        <v>112</v>
      </c>
      <c r="I40" s="13">
        <v>6.9444444444444447E-4</v>
      </c>
      <c r="J40" s="11">
        <v>0</v>
      </c>
      <c r="K40" s="13">
        <v>0.79166666666666663</v>
      </c>
      <c r="L40" s="11"/>
      <c r="M40" s="11" t="s">
        <v>66</v>
      </c>
      <c r="N40" s="11" t="s">
        <v>66</v>
      </c>
      <c r="O40" s="11" t="s">
        <v>66</v>
      </c>
      <c r="P40" s="11" t="s">
        <v>66</v>
      </c>
      <c r="Q40" s="11"/>
      <c r="R40" s="11"/>
      <c r="S40" s="11" t="s">
        <v>75</v>
      </c>
      <c r="T40" s="14">
        <v>13.6</v>
      </c>
      <c r="U40" s="11"/>
      <c r="V40" s="11" t="s">
        <v>195</v>
      </c>
      <c r="W40" s="11">
        <v>1381</v>
      </c>
      <c r="X40" s="11" t="s">
        <v>91</v>
      </c>
      <c r="Y40" s="15">
        <v>1463.98</v>
      </c>
      <c r="Z40" s="11" t="s">
        <v>167</v>
      </c>
      <c r="AA40" s="16" t="s">
        <v>181</v>
      </c>
      <c r="AB40" s="73">
        <f t="shared" si="1"/>
        <v>1.0600868935553946</v>
      </c>
      <c r="AC40" s="16"/>
      <c r="AE40" s="8"/>
      <c r="AF40" s="8"/>
      <c r="AG40" s="8"/>
      <c r="AH40" s="9"/>
    </row>
    <row r="41" spans="1:34" x14ac:dyDescent="0.35">
      <c r="A41" s="10" t="s">
        <v>2</v>
      </c>
      <c r="B41" s="10" t="s">
        <v>11</v>
      </c>
      <c r="C41" s="10" t="s">
        <v>62</v>
      </c>
      <c r="D41" s="11" t="s">
        <v>193</v>
      </c>
      <c r="E41" s="11" t="s">
        <v>128</v>
      </c>
      <c r="F41" s="11" t="s">
        <v>194</v>
      </c>
      <c r="G41" s="11" t="s">
        <v>165</v>
      </c>
      <c r="H41" s="11" t="s">
        <v>112</v>
      </c>
      <c r="I41" s="13">
        <v>0.125</v>
      </c>
      <c r="J41" s="11">
        <v>2</v>
      </c>
      <c r="K41" s="13">
        <v>0.75</v>
      </c>
      <c r="L41" s="11"/>
      <c r="M41" s="11"/>
      <c r="N41" s="11"/>
      <c r="O41" s="11"/>
      <c r="P41" s="11"/>
      <c r="Q41" s="11" t="s">
        <v>66</v>
      </c>
      <c r="R41" s="11"/>
      <c r="S41" s="11" t="s">
        <v>75</v>
      </c>
      <c r="T41" s="14">
        <v>13.6</v>
      </c>
      <c r="U41" s="11"/>
      <c r="V41" s="11" t="s">
        <v>191</v>
      </c>
      <c r="W41" s="11">
        <v>1381</v>
      </c>
      <c r="X41" s="11" t="s">
        <v>91</v>
      </c>
      <c r="Y41" s="15">
        <v>1463.98</v>
      </c>
      <c r="Z41" s="11" t="s">
        <v>167</v>
      </c>
      <c r="AA41" s="16" t="s">
        <v>181</v>
      </c>
      <c r="AB41" s="73">
        <f t="shared" si="1"/>
        <v>1.0600868935553946</v>
      </c>
      <c r="AC41" s="16"/>
      <c r="AE41" s="8"/>
      <c r="AF41" s="8"/>
      <c r="AG41" s="8"/>
      <c r="AH41" s="9"/>
    </row>
    <row r="42" spans="1:34" x14ac:dyDescent="0.35">
      <c r="A42" s="10" t="s">
        <v>2</v>
      </c>
      <c r="B42" s="10" t="s">
        <v>13</v>
      </c>
      <c r="C42" s="10" t="s">
        <v>62</v>
      </c>
      <c r="D42" s="11" t="s">
        <v>196</v>
      </c>
      <c r="E42" s="11" t="s">
        <v>128</v>
      </c>
      <c r="F42" s="11" t="s">
        <v>461</v>
      </c>
      <c r="G42" s="11" t="s">
        <v>165</v>
      </c>
      <c r="H42" s="11" t="s">
        <v>129</v>
      </c>
      <c r="I42" s="13">
        <v>0.125</v>
      </c>
      <c r="J42" s="11">
        <v>0</v>
      </c>
      <c r="K42" s="13">
        <v>0.45833333333333331</v>
      </c>
      <c r="L42" s="11"/>
      <c r="M42" s="11" t="s">
        <v>66</v>
      </c>
      <c r="N42" s="11" t="s">
        <v>66</v>
      </c>
      <c r="O42" s="11" t="s">
        <v>66</v>
      </c>
      <c r="P42" s="11" t="s">
        <v>66</v>
      </c>
      <c r="Q42" s="11"/>
      <c r="R42" s="11"/>
      <c r="S42" s="11" t="s">
        <v>75</v>
      </c>
      <c r="T42" s="14">
        <v>13.6</v>
      </c>
      <c r="U42" s="11" t="s">
        <v>463</v>
      </c>
      <c r="V42" s="11" t="s">
        <v>197</v>
      </c>
      <c r="W42" s="11">
        <v>468</v>
      </c>
      <c r="X42" s="11" t="s">
        <v>170</v>
      </c>
      <c r="Y42" s="15">
        <v>614.21</v>
      </c>
      <c r="Z42" s="11" t="s">
        <v>167</v>
      </c>
      <c r="AA42" s="16" t="s">
        <v>198</v>
      </c>
      <c r="AB42" s="73">
        <f t="shared" si="1"/>
        <v>1.31241452991453</v>
      </c>
      <c r="AC42" s="16"/>
      <c r="AE42" s="8"/>
      <c r="AF42" s="8"/>
      <c r="AG42" s="8"/>
      <c r="AH42" s="9"/>
    </row>
    <row r="43" spans="1:34" x14ac:dyDescent="0.35">
      <c r="A43" s="10" t="s">
        <v>2</v>
      </c>
      <c r="B43" s="10" t="s">
        <v>13</v>
      </c>
      <c r="C43" s="10" t="s">
        <v>62</v>
      </c>
      <c r="D43" s="11" t="s">
        <v>196</v>
      </c>
      <c r="E43" s="11" t="s">
        <v>128</v>
      </c>
      <c r="F43" s="11" t="s">
        <v>461</v>
      </c>
      <c r="G43" s="11" t="s">
        <v>165</v>
      </c>
      <c r="H43" s="11" t="s">
        <v>129</v>
      </c>
      <c r="I43" s="13">
        <v>0.125</v>
      </c>
      <c r="J43" s="11">
        <v>2</v>
      </c>
      <c r="K43" s="13">
        <v>0.45833333333333331</v>
      </c>
      <c r="L43" s="11"/>
      <c r="M43" s="11"/>
      <c r="N43" s="11"/>
      <c r="O43" s="11"/>
      <c r="P43" s="11"/>
      <c r="Q43" s="11" t="s">
        <v>66</v>
      </c>
      <c r="R43" s="11"/>
      <c r="S43" s="11" t="s">
        <v>75</v>
      </c>
      <c r="T43" s="14">
        <v>13.6</v>
      </c>
      <c r="U43" s="11" t="s">
        <v>463</v>
      </c>
      <c r="V43" s="11" t="s">
        <v>462</v>
      </c>
      <c r="W43" s="11">
        <v>468</v>
      </c>
      <c r="X43" s="11" t="s">
        <v>170</v>
      </c>
      <c r="Y43" s="15">
        <v>614.21</v>
      </c>
      <c r="Z43" s="11" t="s">
        <v>167</v>
      </c>
      <c r="AA43" s="16" t="s">
        <v>198</v>
      </c>
      <c r="AB43" s="73">
        <f t="shared" si="1"/>
        <v>1.31241452991453</v>
      </c>
      <c r="AC43" s="16"/>
      <c r="AE43" s="8"/>
      <c r="AF43" s="8"/>
      <c r="AG43" s="8"/>
      <c r="AH43" s="9"/>
    </row>
    <row r="44" spans="1:34" x14ac:dyDescent="0.35">
      <c r="A44" s="10" t="s">
        <v>2</v>
      </c>
      <c r="B44" s="10" t="s">
        <v>14</v>
      </c>
      <c r="C44" s="10" t="s">
        <v>62</v>
      </c>
      <c r="D44" s="11" t="s">
        <v>199</v>
      </c>
      <c r="E44" s="11"/>
      <c r="F44" s="11" t="s">
        <v>468</v>
      </c>
      <c r="G44" s="11" t="s">
        <v>469</v>
      </c>
      <c r="H44" s="11" t="s">
        <v>200</v>
      </c>
      <c r="I44" s="13">
        <v>0.125</v>
      </c>
      <c r="J44" s="11">
        <v>0</v>
      </c>
      <c r="K44" s="13">
        <v>0.66666666666666663</v>
      </c>
      <c r="L44" s="11"/>
      <c r="M44" s="11" t="s">
        <v>66</v>
      </c>
      <c r="N44" s="11" t="s">
        <v>66</v>
      </c>
      <c r="O44" s="11" t="s">
        <v>66</v>
      </c>
      <c r="P44" s="11" t="s">
        <v>66</v>
      </c>
      <c r="Q44" s="11"/>
      <c r="R44" s="11"/>
      <c r="S44" s="11" t="s">
        <v>75</v>
      </c>
      <c r="T44" s="14">
        <v>13.6</v>
      </c>
      <c r="U44" s="11"/>
      <c r="V44" s="11" t="s">
        <v>201</v>
      </c>
      <c r="W44" s="11">
        <v>647</v>
      </c>
      <c r="X44" s="11" t="s">
        <v>170</v>
      </c>
      <c r="Y44" s="15">
        <v>1670</v>
      </c>
      <c r="Z44" s="11" t="s">
        <v>167</v>
      </c>
      <c r="AA44" s="16" t="s">
        <v>202</v>
      </c>
      <c r="AB44" s="73">
        <f t="shared" si="1"/>
        <v>2.581143740340031</v>
      </c>
      <c r="AC44" s="16"/>
      <c r="AE44" s="8"/>
      <c r="AF44" s="8"/>
      <c r="AG44" s="8"/>
      <c r="AH44" s="9"/>
    </row>
    <row r="45" spans="1:34" x14ac:dyDescent="0.35">
      <c r="A45" s="10" t="s">
        <v>2</v>
      </c>
      <c r="B45" s="10" t="s">
        <v>14</v>
      </c>
      <c r="C45" s="10" t="s">
        <v>62</v>
      </c>
      <c r="D45" s="11" t="s">
        <v>199</v>
      </c>
      <c r="E45" s="11"/>
      <c r="F45" s="11" t="s">
        <v>468</v>
      </c>
      <c r="G45" s="11" t="s">
        <v>469</v>
      </c>
      <c r="H45" s="11" t="s">
        <v>200</v>
      </c>
      <c r="I45" s="13">
        <v>0.125</v>
      </c>
      <c r="J45" s="11">
        <v>1</v>
      </c>
      <c r="K45" s="13">
        <v>0.54166666666666663</v>
      </c>
      <c r="L45" s="11"/>
      <c r="M45" s="11"/>
      <c r="N45" s="11"/>
      <c r="O45" s="11"/>
      <c r="P45" s="11"/>
      <c r="Q45" s="11" t="s">
        <v>66</v>
      </c>
      <c r="R45" s="11"/>
      <c r="S45" s="11" t="s">
        <v>75</v>
      </c>
      <c r="T45" s="14">
        <v>13.6</v>
      </c>
      <c r="U45" s="11" t="s">
        <v>203</v>
      </c>
      <c r="V45" s="11" t="s">
        <v>204</v>
      </c>
      <c r="W45" s="11">
        <v>647</v>
      </c>
      <c r="X45" s="11" t="s">
        <v>170</v>
      </c>
      <c r="Y45" s="15">
        <v>1670</v>
      </c>
      <c r="Z45" s="11" t="s">
        <v>167</v>
      </c>
      <c r="AA45" s="16" t="s">
        <v>202</v>
      </c>
      <c r="AB45" s="73">
        <f t="shared" si="1"/>
        <v>2.581143740340031</v>
      </c>
      <c r="AC45" s="16"/>
      <c r="AE45" s="8"/>
      <c r="AF45" s="8"/>
      <c r="AG45" s="8"/>
      <c r="AH45" s="9"/>
    </row>
    <row r="46" spans="1:34" x14ac:dyDescent="0.35">
      <c r="A46" s="10" t="s">
        <v>2</v>
      </c>
      <c r="B46" s="10" t="s">
        <v>14</v>
      </c>
      <c r="C46" s="10" t="s">
        <v>62</v>
      </c>
      <c r="D46" s="11" t="s">
        <v>205</v>
      </c>
      <c r="E46" s="11"/>
      <c r="F46" s="11" t="s">
        <v>206</v>
      </c>
      <c r="G46" s="11" t="s">
        <v>165</v>
      </c>
      <c r="H46" s="11" t="s">
        <v>200</v>
      </c>
      <c r="I46" s="13">
        <v>0.9375</v>
      </c>
      <c r="J46" s="11">
        <v>1</v>
      </c>
      <c r="K46" s="13">
        <v>0.47916666666666669</v>
      </c>
      <c r="L46" s="11" t="s">
        <v>66</v>
      </c>
      <c r="M46" s="11" t="s">
        <v>66</v>
      </c>
      <c r="N46" s="11" t="s">
        <v>66</v>
      </c>
      <c r="O46" s="11" t="s">
        <v>66</v>
      </c>
      <c r="P46" s="11"/>
      <c r="Q46" s="11"/>
      <c r="R46" s="11"/>
      <c r="S46" s="11" t="s">
        <v>75</v>
      </c>
      <c r="T46" s="14">
        <v>13.6</v>
      </c>
      <c r="U46" s="11"/>
      <c r="V46" s="11" t="s">
        <v>201</v>
      </c>
      <c r="W46" s="11">
        <v>620</v>
      </c>
      <c r="X46" s="11" t="s">
        <v>170</v>
      </c>
      <c r="Y46" s="15">
        <v>1670</v>
      </c>
      <c r="Z46" s="11" t="s">
        <v>167</v>
      </c>
      <c r="AA46" s="16" t="s">
        <v>207</v>
      </c>
      <c r="AB46" s="73">
        <f t="shared" si="1"/>
        <v>2.693548387096774</v>
      </c>
      <c r="AC46" s="16"/>
      <c r="AE46" s="8"/>
      <c r="AF46" s="8"/>
      <c r="AG46" s="8"/>
      <c r="AH46" s="9"/>
    </row>
    <row r="47" spans="1:34" x14ac:dyDescent="0.35">
      <c r="A47" s="10" t="s">
        <v>2</v>
      </c>
      <c r="B47" s="10" t="s">
        <v>14</v>
      </c>
      <c r="C47" s="10" t="s">
        <v>62</v>
      </c>
      <c r="D47" s="11" t="s">
        <v>205</v>
      </c>
      <c r="E47" s="11"/>
      <c r="F47" s="11" t="s">
        <v>206</v>
      </c>
      <c r="G47" s="11" t="s">
        <v>165</v>
      </c>
      <c r="H47" s="11" t="s">
        <v>200</v>
      </c>
      <c r="I47" s="13">
        <v>0.9375</v>
      </c>
      <c r="J47" s="11">
        <v>3</v>
      </c>
      <c r="K47" s="13">
        <v>0.25</v>
      </c>
      <c r="L47" s="11"/>
      <c r="M47" s="11"/>
      <c r="N47" s="11"/>
      <c r="O47" s="11"/>
      <c r="P47" s="11" t="s">
        <v>66</v>
      </c>
      <c r="Q47" s="11"/>
      <c r="R47" s="11"/>
      <c r="S47" s="11" t="s">
        <v>75</v>
      </c>
      <c r="T47" s="14">
        <v>13.6</v>
      </c>
      <c r="U47" s="11"/>
      <c r="V47" s="11" t="s">
        <v>201</v>
      </c>
      <c r="W47" s="11">
        <v>620</v>
      </c>
      <c r="X47" s="11" t="s">
        <v>170</v>
      </c>
      <c r="Y47" s="15">
        <v>1670</v>
      </c>
      <c r="Z47" s="11" t="s">
        <v>167</v>
      </c>
      <c r="AA47" s="16" t="s">
        <v>207</v>
      </c>
      <c r="AB47" s="73">
        <f t="shared" si="1"/>
        <v>2.693548387096774</v>
      </c>
      <c r="AC47" s="16"/>
      <c r="AE47" s="8"/>
      <c r="AF47" s="8"/>
      <c r="AG47" s="8"/>
      <c r="AH47" s="9"/>
    </row>
    <row r="48" spans="1:34" x14ac:dyDescent="0.35">
      <c r="A48" s="10" t="s">
        <v>2</v>
      </c>
      <c r="B48" s="10" t="s">
        <v>14</v>
      </c>
      <c r="C48" s="10" t="s">
        <v>62</v>
      </c>
      <c r="D48" s="11" t="s">
        <v>208</v>
      </c>
      <c r="E48" s="11"/>
      <c r="F48" s="11" t="s">
        <v>209</v>
      </c>
      <c r="G48" s="11" t="s">
        <v>165</v>
      </c>
      <c r="H48" s="11" t="s">
        <v>200</v>
      </c>
      <c r="I48" s="13">
        <v>4.1666666666666664E-2</v>
      </c>
      <c r="J48" s="11">
        <v>0</v>
      </c>
      <c r="K48" s="13">
        <v>0.60416666666666663</v>
      </c>
      <c r="L48" s="11"/>
      <c r="M48" s="11" t="s">
        <v>66</v>
      </c>
      <c r="N48" s="11" t="s">
        <v>66</v>
      </c>
      <c r="O48" s="11" t="s">
        <v>66</v>
      </c>
      <c r="P48" s="11" t="s">
        <v>66</v>
      </c>
      <c r="Q48" s="11"/>
      <c r="R48" s="11"/>
      <c r="S48" s="11" t="s">
        <v>75</v>
      </c>
      <c r="T48" s="14">
        <v>13.6</v>
      </c>
      <c r="U48" s="11"/>
      <c r="V48" s="11" t="s">
        <v>201</v>
      </c>
      <c r="W48" s="11">
        <v>620</v>
      </c>
      <c r="X48" s="11" t="s">
        <v>170</v>
      </c>
      <c r="Y48" s="15">
        <v>1670</v>
      </c>
      <c r="Z48" s="11" t="s">
        <v>167</v>
      </c>
      <c r="AA48" s="16" t="s">
        <v>207</v>
      </c>
      <c r="AB48" s="73">
        <f t="shared" si="1"/>
        <v>2.693548387096774</v>
      </c>
      <c r="AC48" s="16"/>
      <c r="AE48" s="8"/>
      <c r="AF48" s="8"/>
      <c r="AG48" s="8"/>
      <c r="AH48" s="9"/>
    </row>
    <row r="49" spans="1:34" x14ac:dyDescent="0.35">
      <c r="A49" s="10" t="s">
        <v>2</v>
      </c>
      <c r="B49" s="10" t="s">
        <v>14</v>
      </c>
      <c r="C49" s="10" t="s">
        <v>62</v>
      </c>
      <c r="D49" s="11" t="s">
        <v>208</v>
      </c>
      <c r="E49" s="11"/>
      <c r="F49" s="11" t="s">
        <v>209</v>
      </c>
      <c r="G49" s="11" t="s">
        <v>165</v>
      </c>
      <c r="H49" s="11" t="s">
        <v>200</v>
      </c>
      <c r="I49" s="13">
        <v>4.1666666666666664E-2</v>
      </c>
      <c r="J49" s="11">
        <v>2</v>
      </c>
      <c r="K49" s="13">
        <v>0.29166666666666669</v>
      </c>
      <c r="L49" s="11"/>
      <c r="M49" s="11"/>
      <c r="N49" s="11"/>
      <c r="O49" s="11"/>
      <c r="P49" s="11"/>
      <c r="Q49" s="11" t="s">
        <v>66</v>
      </c>
      <c r="R49" s="11"/>
      <c r="S49" s="11" t="s">
        <v>75</v>
      </c>
      <c r="T49" s="14">
        <v>13.6</v>
      </c>
      <c r="U49" s="11"/>
      <c r="V49" s="11" t="s">
        <v>201</v>
      </c>
      <c r="W49" s="11">
        <v>620</v>
      </c>
      <c r="X49" s="11" t="s">
        <v>170</v>
      </c>
      <c r="Y49" s="15">
        <v>1670</v>
      </c>
      <c r="Z49" s="11" t="s">
        <v>167</v>
      </c>
      <c r="AA49" s="16" t="s">
        <v>207</v>
      </c>
      <c r="AB49" s="73">
        <f t="shared" si="1"/>
        <v>2.693548387096774</v>
      </c>
      <c r="AC49" s="16"/>
      <c r="AE49" s="8"/>
      <c r="AF49" s="8"/>
      <c r="AG49" s="8"/>
      <c r="AH49" s="9"/>
    </row>
    <row r="50" spans="1:34" x14ac:dyDescent="0.35">
      <c r="A50" s="10" t="s">
        <v>2</v>
      </c>
      <c r="B50" s="10" t="s">
        <v>14</v>
      </c>
      <c r="C50" s="10" t="s">
        <v>62</v>
      </c>
      <c r="D50" s="11" t="s">
        <v>210</v>
      </c>
      <c r="E50" s="11"/>
      <c r="F50" s="11" t="s">
        <v>211</v>
      </c>
      <c r="G50" s="11" t="s">
        <v>165</v>
      </c>
      <c r="H50" s="11" t="s">
        <v>200</v>
      </c>
      <c r="I50" s="13">
        <v>0.10416666666666667</v>
      </c>
      <c r="J50" s="11">
        <v>0</v>
      </c>
      <c r="K50" s="13">
        <v>0.625</v>
      </c>
      <c r="L50" s="11"/>
      <c r="M50" s="11" t="s">
        <v>66</v>
      </c>
      <c r="N50" s="11" t="s">
        <v>66</v>
      </c>
      <c r="O50" s="11" t="s">
        <v>66</v>
      </c>
      <c r="P50" s="11" t="s">
        <v>66</v>
      </c>
      <c r="Q50" s="11"/>
      <c r="R50" s="11"/>
      <c r="S50" s="11" t="s">
        <v>75</v>
      </c>
      <c r="T50" s="14">
        <v>13.6</v>
      </c>
      <c r="U50" s="11"/>
      <c r="V50" s="11" t="s">
        <v>201</v>
      </c>
      <c r="W50" s="11">
        <v>620</v>
      </c>
      <c r="X50" s="11" t="s">
        <v>170</v>
      </c>
      <c r="Y50" s="15">
        <v>1670</v>
      </c>
      <c r="Z50" s="11" t="s">
        <v>167</v>
      </c>
      <c r="AA50" s="16" t="s">
        <v>207</v>
      </c>
      <c r="AB50" s="73">
        <f t="shared" si="1"/>
        <v>2.693548387096774</v>
      </c>
      <c r="AC50" s="16"/>
      <c r="AE50" s="8"/>
      <c r="AF50" s="8"/>
      <c r="AG50" s="8"/>
      <c r="AH50" s="9"/>
    </row>
    <row r="51" spans="1:34" x14ac:dyDescent="0.35">
      <c r="A51" s="10" t="s">
        <v>2</v>
      </c>
      <c r="B51" s="10" t="s">
        <v>14</v>
      </c>
      <c r="C51" s="10" t="s">
        <v>62</v>
      </c>
      <c r="D51" s="11" t="s">
        <v>210</v>
      </c>
      <c r="E51" s="11"/>
      <c r="F51" s="11" t="s">
        <v>211</v>
      </c>
      <c r="G51" s="11" t="s">
        <v>165</v>
      </c>
      <c r="H51" s="11" t="s">
        <v>200</v>
      </c>
      <c r="I51" s="13">
        <v>0.10416666666666667</v>
      </c>
      <c r="J51" s="11">
        <v>2</v>
      </c>
      <c r="K51" s="13">
        <v>0.41666666666666669</v>
      </c>
      <c r="L51" s="11"/>
      <c r="M51" s="11"/>
      <c r="N51" s="11"/>
      <c r="O51" s="11"/>
      <c r="P51" s="11"/>
      <c r="Q51" s="11" t="s">
        <v>66</v>
      </c>
      <c r="R51" s="11"/>
      <c r="S51" s="11" t="s">
        <v>75</v>
      </c>
      <c r="T51" s="14">
        <v>13.6</v>
      </c>
      <c r="U51" s="11"/>
      <c r="V51" s="11" t="s">
        <v>201</v>
      </c>
      <c r="W51" s="11">
        <v>620</v>
      </c>
      <c r="X51" s="11" t="s">
        <v>170</v>
      </c>
      <c r="Y51" s="15">
        <v>1670</v>
      </c>
      <c r="Z51" s="11" t="s">
        <v>167</v>
      </c>
      <c r="AA51" s="16" t="s">
        <v>207</v>
      </c>
      <c r="AB51" s="73">
        <f t="shared" si="1"/>
        <v>2.693548387096774</v>
      </c>
      <c r="AC51" s="16"/>
      <c r="AE51" s="8"/>
      <c r="AF51" s="8"/>
      <c r="AG51" s="8"/>
      <c r="AH51" s="9"/>
    </row>
    <row r="52" spans="1:34" x14ac:dyDescent="0.35">
      <c r="A52" s="10" t="s">
        <v>2</v>
      </c>
      <c r="B52" s="10" t="s">
        <v>3</v>
      </c>
      <c r="C52" s="10" t="s">
        <v>62</v>
      </c>
      <c r="D52" s="11" t="s">
        <v>212</v>
      </c>
      <c r="E52" s="11" t="s">
        <v>128</v>
      </c>
      <c r="F52" s="11" t="s">
        <v>213</v>
      </c>
      <c r="G52" s="11" t="s">
        <v>165</v>
      </c>
      <c r="H52" s="11" t="s">
        <v>214</v>
      </c>
      <c r="I52" s="13">
        <v>0.125</v>
      </c>
      <c r="J52" s="11">
        <v>0</v>
      </c>
      <c r="K52" s="13">
        <v>0.70833333333333337</v>
      </c>
      <c r="L52" s="11"/>
      <c r="M52" s="11" t="s">
        <v>66</v>
      </c>
      <c r="N52" s="11" t="s">
        <v>66</v>
      </c>
      <c r="O52" s="11" t="s">
        <v>66</v>
      </c>
      <c r="P52" s="11" t="s">
        <v>66</v>
      </c>
      <c r="Q52" s="11"/>
      <c r="R52" s="11"/>
      <c r="S52" s="11" t="s">
        <v>75</v>
      </c>
      <c r="T52" s="14">
        <v>13.6</v>
      </c>
      <c r="U52" s="11"/>
      <c r="V52" s="11" t="s">
        <v>142</v>
      </c>
      <c r="W52" s="11">
        <v>894</v>
      </c>
      <c r="X52" s="11" t="s">
        <v>91</v>
      </c>
      <c r="Y52" s="15">
        <v>851.81</v>
      </c>
      <c r="Z52" s="11" t="s">
        <v>167</v>
      </c>
      <c r="AA52" s="16" t="s">
        <v>215</v>
      </c>
      <c r="AB52" s="73">
        <f t="shared" si="1"/>
        <v>0.95280760626398209</v>
      </c>
      <c r="AC52" s="16"/>
      <c r="AE52" s="8"/>
      <c r="AF52" s="8"/>
      <c r="AG52" s="8"/>
      <c r="AH52" s="9"/>
    </row>
    <row r="53" spans="1:34" x14ac:dyDescent="0.35">
      <c r="A53" s="10" t="s">
        <v>2</v>
      </c>
      <c r="B53" s="10" t="s">
        <v>3</v>
      </c>
      <c r="C53" s="10" t="s">
        <v>62</v>
      </c>
      <c r="D53" s="11" t="s">
        <v>212</v>
      </c>
      <c r="E53" s="11" t="s">
        <v>128</v>
      </c>
      <c r="F53" s="11" t="s">
        <v>213</v>
      </c>
      <c r="G53" s="11" t="s">
        <v>165</v>
      </c>
      <c r="H53" s="11" t="s">
        <v>214</v>
      </c>
      <c r="I53" s="13">
        <v>0.125</v>
      </c>
      <c r="J53" s="11">
        <v>2</v>
      </c>
      <c r="K53" s="13">
        <v>0.70833333333333337</v>
      </c>
      <c r="L53" s="11"/>
      <c r="M53" s="11"/>
      <c r="N53" s="11"/>
      <c r="O53" s="11"/>
      <c r="P53" s="11"/>
      <c r="Q53" s="11" t="s">
        <v>66</v>
      </c>
      <c r="R53" s="11"/>
      <c r="S53" s="11" t="s">
        <v>75</v>
      </c>
      <c r="T53" s="14">
        <v>13.6</v>
      </c>
      <c r="U53" s="11"/>
      <c r="V53" s="11" t="s">
        <v>216</v>
      </c>
      <c r="W53" s="11">
        <v>894</v>
      </c>
      <c r="X53" s="11" t="s">
        <v>91</v>
      </c>
      <c r="Y53" s="15">
        <v>851.81</v>
      </c>
      <c r="Z53" s="11" t="s">
        <v>167</v>
      </c>
      <c r="AA53" s="16" t="s">
        <v>215</v>
      </c>
      <c r="AB53" s="73">
        <f t="shared" si="1"/>
        <v>0.95280760626398209</v>
      </c>
      <c r="AC53" s="16"/>
      <c r="AE53" s="8"/>
      <c r="AF53" s="8"/>
      <c r="AG53" s="8"/>
      <c r="AH53" s="9"/>
    </row>
    <row r="54" spans="1:34" x14ac:dyDescent="0.35">
      <c r="A54" s="10" t="s">
        <v>2</v>
      </c>
      <c r="B54" s="10" t="s">
        <v>3</v>
      </c>
      <c r="C54" s="10" t="s">
        <v>62</v>
      </c>
      <c r="D54" s="11" t="s">
        <v>217</v>
      </c>
      <c r="E54" s="11" t="s">
        <v>128</v>
      </c>
      <c r="F54" s="11" t="s">
        <v>218</v>
      </c>
      <c r="G54" s="11" t="s">
        <v>165</v>
      </c>
      <c r="H54" s="11" t="s">
        <v>219</v>
      </c>
      <c r="I54" s="13">
        <v>0.10416666666666667</v>
      </c>
      <c r="J54" s="11">
        <v>0</v>
      </c>
      <c r="K54" s="13">
        <v>0.66666666666666663</v>
      </c>
      <c r="L54" s="11"/>
      <c r="M54" s="11" t="s">
        <v>66</v>
      </c>
      <c r="N54" s="11" t="s">
        <v>66</v>
      </c>
      <c r="O54" s="11" t="s">
        <v>66</v>
      </c>
      <c r="P54" s="11" t="s">
        <v>66</v>
      </c>
      <c r="Q54" s="11"/>
      <c r="R54" s="11"/>
      <c r="S54" s="11" t="s">
        <v>75</v>
      </c>
      <c r="T54" s="14">
        <v>13.6</v>
      </c>
      <c r="U54" s="11" t="s">
        <v>220</v>
      </c>
      <c r="V54" s="11" t="s">
        <v>221</v>
      </c>
      <c r="W54" s="11">
        <v>900</v>
      </c>
      <c r="X54" s="11" t="s">
        <v>91</v>
      </c>
      <c r="Y54" s="15">
        <v>826.06</v>
      </c>
      <c r="Z54" s="11" t="s">
        <v>167</v>
      </c>
      <c r="AA54" s="16" t="s">
        <v>215</v>
      </c>
      <c r="AB54" s="73">
        <f t="shared" si="1"/>
        <v>0.91784444444444435</v>
      </c>
      <c r="AC54" s="16"/>
      <c r="AE54" s="8"/>
      <c r="AF54" s="8"/>
      <c r="AG54" s="8"/>
      <c r="AH54" s="9"/>
    </row>
    <row r="55" spans="1:34" x14ac:dyDescent="0.35">
      <c r="A55" s="10" t="s">
        <v>2</v>
      </c>
      <c r="B55" s="10" t="s">
        <v>3</v>
      </c>
      <c r="C55" s="10" t="s">
        <v>62</v>
      </c>
      <c r="D55" s="11" t="s">
        <v>217</v>
      </c>
      <c r="E55" s="11" t="s">
        <v>128</v>
      </c>
      <c r="F55" s="11" t="s">
        <v>218</v>
      </c>
      <c r="G55" s="11" t="s">
        <v>165</v>
      </c>
      <c r="H55" s="11" t="s">
        <v>219</v>
      </c>
      <c r="I55" s="13">
        <v>0.10416666666666667</v>
      </c>
      <c r="J55" s="11">
        <v>2</v>
      </c>
      <c r="K55" s="13">
        <v>0.66666666666666663</v>
      </c>
      <c r="L55" s="11"/>
      <c r="M55" s="11"/>
      <c r="N55" s="11"/>
      <c r="O55" s="11"/>
      <c r="P55" s="11"/>
      <c r="Q55" s="11" t="s">
        <v>66</v>
      </c>
      <c r="R55" s="11"/>
      <c r="S55" s="11" t="s">
        <v>75</v>
      </c>
      <c r="T55" s="14">
        <v>13.6</v>
      </c>
      <c r="U55" s="11" t="s">
        <v>222</v>
      </c>
      <c r="V55" s="11" t="s">
        <v>223</v>
      </c>
      <c r="W55" s="11">
        <v>900</v>
      </c>
      <c r="X55" s="11" t="s">
        <v>91</v>
      </c>
      <c r="Y55" s="15">
        <v>826.06</v>
      </c>
      <c r="Z55" s="11" t="s">
        <v>167</v>
      </c>
      <c r="AA55" s="16" t="s">
        <v>215</v>
      </c>
      <c r="AB55" s="73">
        <f t="shared" si="1"/>
        <v>0.91784444444444435</v>
      </c>
      <c r="AC55" s="16"/>
      <c r="AE55" s="8"/>
      <c r="AF55" s="8"/>
      <c r="AG55" s="8"/>
      <c r="AH55" s="9"/>
    </row>
    <row r="56" spans="1:34" x14ac:dyDescent="0.35">
      <c r="A56" s="10" t="s">
        <v>2</v>
      </c>
      <c r="B56" s="10" t="s">
        <v>24</v>
      </c>
      <c r="C56" s="10" t="s">
        <v>62</v>
      </c>
      <c r="D56" s="11" t="s">
        <v>224</v>
      </c>
      <c r="E56" s="11" t="s">
        <v>128</v>
      </c>
      <c r="F56" s="11" t="s">
        <v>225</v>
      </c>
      <c r="G56" s="11" t="s">
        <v>165</v>
      </c>
      <c r="H56" s="11" t="s">
        <v>226</v>
      </c>
      <c r="I56" s="13">
        <v>6.9444444444444447E-4</v>
      </c>
      <c r="J56" s="11">
        <v>0</v>
      </c>
      <c r="K56" s="13">
        <v>0.5625</v>
      </c>
      <c r="L56" s="11"/>
      <c r="M56" s="11" t="s">
        <v>66</v>
      </c>
      <c r="N56" s="11" t="s">
        <v>66</v>
      </c>
      <c r="O56" s="11" t="s">
        <v>66</v>
      </c>
      <c r="P56" s="11" t="s">
        <v>66</v>
      </c>
      <c r="Q56" s="11"/>
      <c r="R56" s="11"/>
      <c r="S56" s="11" t="s">
        <v>75</v>
      </c>
      <c r="T56" s="14">
        <v>13.6</v>
      </c>
      <c r="U56" s="11"/>
      <c r="V56" s="11" t="s">
        <v>221</v>
      </c>
      <c r="W56" s="11">
        <v>845</v>
      </c>
      <c r="X56" s="11" t="s">
        <v>170</v>
      </c>
      <c r="Y56" s="15">
        <v>2090</v>
      </c>
      <c r="Z56" s="11" t="s">
        <v>167</v>
      </c>
      <c r="AA56" s="16" t="s">
        <v>227</v>
      </c>
      <c r="AB56" s="73">
        <f t="shared" si="1"/>
        <v>2.473372781065089</v>
      </c>
      <c r="AC56" s="16"/>
      <c r="AD56" s="7" t="s">
        <v>147</v>
      </c>
      <c r="AE56" s="8"/>
      <c r="AF56" s="8"/>
      <c r="AG56" s="8"/>
      <c r="AH56" s="9"/>
    </row>
    <row r="57" spans="1:34" x14ac:dyDescent="0.35">
      <c r="A57" s="10" t="s">
        <v>2</v>
      </c>
      <c r="B57" s="10" t="s">
        <v>24</v>
      </c>
      <c r="C57" s="10" t="s">
        <v>62</v>
      </c>
      <c r="D57" s="11" t="s">
        <v>224</v>
      </c>
      <c r="E57" s="11" t="s">
        <v>128</v>
      </c>
      <c r="F57" s="11" t="s">
        <v>225</v>
      </c>
      <c r="G57" s="11" t="s">
        <v>165</v>
      </c>
      <c r="H57" s="11" t="s">
        <v>226</v>
      </c>
      <c r="I57" s="13">
        <v>6.9444444444444447E-4</v>
      </c>
      <c r="J57" s="11">
        <v>2</v>
      </c>
      <c r="K57" s="13">
        <v>0.41666666666666669</v>
      </c>
      <c r="L57" s="11"/>
      <c r="M57" s="11"/>
      <c r="N57" s="11"/>
      <c r="O57" s="11"/>
      <c r="P57" s="11"/>
      <c r="Q57" s="11" t="s">
        <v>66</v>
      </c>
      <c r="R57" s="11"/>
      <c r="S57" s="11" t="s">
        <v>75</v>
      </c>
      <c r="T57" s="14">
        <v>13.6</v>
      </c>
      <c r="U57" s="11"/>
      <c r="V57" s="11" t="s">
        <v>228</v>
      </c>
      <c r="W57" s="11">
        <v>845</v>
      </c>
      <c r="X57" s="11" t="s">
        <v>170</v>
      </c>
      <c r="Y57" s="15">
        <v>2090</v>
      </c>
      <c r="Z57" s="11" t="s">
        <v>167</v>
      </c>
      <c r="AA57" s="16" t="s">
        <v>227</v>
      </c>
      <c r="AB57" s="73">
        <f t="shared" si="1"/>
        <v>2.473372781065089</v>
      </c>
      <c r="AC57" s="16"/>
      <c r="AE57" s="8"/>
      <c r="AF57" s="8"/>
      <c r="AG57" s="8"/>
      <c r="AH57" s="9"/>
    </row>
    <row r="58" spans="1:34" x14ac:dyDescent="0.35">
      <c r="A58" s="10" t="s">
        <v>2</v>
      </c>
      <c r="B58" s="10" t="s">
        <v>24</v>
      </c>
      <c r="C58" s="10" t="s">
        <v>62</v>
      </c>
      <c r="D58" s="11" t="s">
        <v>229</v>
      </c>
      <c r="E58" s="11" t="s">
        <v>128</v>
      </c>
      <c r="F58" s="11" t="s">
        <v>230</v>
      </c>
      <c r="G58" s="11" t="s">
        <v>165</v>
      </c>
      <c r="H58" s="11" t="s">
        <v>226</v>
      </c>
      <c r="I58" s="13">
        <v>8.3333333333333329E-2</v>
      </c>
      <c r="J58" s="11">
        <v>0</v>
      </c>
      <c r="K58" s="13">
        <v>0.60416666666666663</v>
      </c>
      <c r="L58" s="11"/>
      <c r="M58" s="11" t="s">
        <v>66</v>
      </c>
      <c r="N58" s="11" t="s">
        <v>66</v>
      </c>
      <c r="O58" s="11" t="s">
        <v>66</v>
      </c>
      <c r="P58" s="11" t="s">
        <v>66</v>
      </c>
      <c r="Q58" s="11"/>
      <c r="R58" s="11"/>
      <c r="S58" s="11" t="s">
        <v>75</v>
      </c>
      <c r="T58" s="14">
        <v>13.6</v>
      </c>
      <c r="U58" s="11"/>
      <c r="V58" s="11" t="s">
        <v>231</v>
      </c>
      <c r="W58" s="11">
        <v>845</v>
      </c>
      <c r="X58" s="11" t="s">
        <v>170</v>
      </c>
      <c r="Y58" s="15">
        <v>2090</v>
      </c>
      <c r="Z58" s="11" t="s">
        <v>167</v>
      </c>
      <c r="AA58" s="16" t="s">
        <v>232</v>
      </c>
      <c r="AB58" s="73">
        <f t="shared" si="1"/>
        <v>2.473372781065089</v>
      </c>
      <c r="AC58" s="16"/>
      <c r="AE58" s="8"/>
      <c r="AF58" s="8"/>
      <c r="AG58" s="8"/>
      <c r="AH58" s="9"/>
    </row>
    <row r="59" spans="1:34" x14ac:dyDescent="0.35">
      <c r="A59" s="10" t="s">
        <v>2</v>
      </c>
      <c r="B59" s="10" t="s">
        <v>24</v>
      </c>
      <c r="C59" s="10" t="s">
        <v>62</v>
      </c>
      <c r="D59" s="11" t="s">
        <v>229</v>
      </c>
      <c r="E59" s="11" t="s">
        <v>128</v>
      </c>
      <c r="F59" s="11" t="s">
        <v>230</v>
      </c>
      <c r="G59" s="11" t="s">
        <v>165</v>
      </c>
      <c r="H59" s="11" t="s">
        <v>226</v>
      </c>
      <c r="I59" s="13">
        <v>8.3333333333333329E-2</v>
      </c>
      <c r="J59" s="11">
        <v>2</v>
      </c>
      <c r="K59" s="13">
        <v>0.4375</v>
      </c>
      <c r="L59" s="11"/>
      <c r="M59" s="11"/>
      <c r="N59" s="11"/>
      <c r="O59" s="11"/>
      <c r="P59" s="11"/>
      <c r="Q59" s="11" t="s">
        <v>66</v>
      </c>
      <c r="R59" s="11"/>
      <c r="S59" s="11" t="s">
        <v>75</v>
      </c>
      <c r="T59" s="14">
        <v>13.6</v>
      </c>
      <c r="U59" s="11"/>
      <c r="V59" s="11" t="s">
        <v>233</v>
      </c>
      <c r="W59" s="11">
        <v>845</v>
      </c>
      <c r="X59" s="11" t="s">
        <v>170</v>
      </c>
      <c r="Y59" s="15">
        <v>2090</v>
      </c>
      <c r="Z59" s="11" t="s">
        <v>167</v>
      </c>
      <c r="AA59" s="16" t="s">
        <v>232</v>
      </c>
      <c r="AB59" s="73">
        <f t="shared" si="1"/>
        <v>2.473372781065089</v>
      </c>
      <c r="AC59" s="16"/>
      <c r="AE59" s="8"/>
      <c r="AF59" s="8"/>
      <c r="AG59" s="8"/>
      <c r="AH59" s="9"/>
    </row>
    <row r="60" spans="1:34" x14ac:dyDescent="0.35">
      <c r="A60" s="10" t="s">
        <v>3</v>
      </c>
      <c r="B60" s="10" t="s">
        <v>19</v>
      </c>
      <c r="C60" s="10" t="s">
        <v>62</v>
      </c>
      <c r="D60" s="11" t="s">
        <v>235</v>
      </c>
      <c r="E60" s="11"/>
      <c r="F60" s="11"/>
      <c r="G60" s="11" t="s">
        <v>236</v>
      </c>
      <c r="H60" s="11" t="s">
        <v>237</v>
      </c>
      <c r="I60" s="13">
        <v>0.44444444444444442</v>
      </c>
      <c r="J60" s="11">
        <v>0</v>
      </c>
      <c r="K60" s="13">
        <v>0.625</v>
      </c>
      <c r="L60" s="11" t="s">
        <v>66</v>
      </c>
      <c r="M60" s="11" t="s">
        <v>66</v>
      </c>
      <c r="N60" s="11" t="s">
        <v>66</v>
      </c>
      <c r="O60" s="11" t="s">
        <v>66</v>
      </c>
      <c r="P60" s="11" t="s">
        <v>66</v>
      </c>
      <c r="Q60" s="11"/>
      <c r="R60" s="11"/>
      <c r="S60" s="11" t="s">
        <v>238</v>
      </c>
      <c r="T60" s="14">
        <v>3</v>
      </c>
      <c r="U60" s="11" t="s">
        <v>239</v>
      </c>
      <c r="V60" s="11" t="s">
        <v>240</v>
      </c>
      <c r="W60" s="11">
        <v>500</v>
      </c>
      <c r="X60" s="11" t="s">
        <v>241</v>
      </c>
      <c r="Y60" s="15">
        <v>235</v>
      </c>
      <c r="Z60" s="11" t="s">
        <v>241</v>
      </c>
      <c r="AA60" s="16" t="s">
        <v>242</v>
      </c>
      <c r="AB60" s="73">
        <f t="shared" ref="AB60:AB64" si="2">Y60/W60</f>
        <v>0.47</v>
      </c>
      <c r="AC60" s="16"/>
      <c r="AE60" s="8"/>
      <c r="AF60" s="8"/>
      <c r="AG60" s="8"/>
      <c r="AH60" s="9"/>
    </row>
    <row r="61" spans="1:34" x14ac:dyDescent="0.35">
      <c r="A61" s="10" t="s">
        <v>3</v>
      </c>
      <c r="B61" s="10" t="s">
        <v>1</v>
      </c>
      <c r="C61" s="10" t="s">
        <v>62</v>
      </c>
      <c r="D61" s="11" t="s">
        <v>243</v>
      </c>
      <c r="E61" s="11"/>
      <c r="F61" s="11"/>
      <c r="G61" s="11" t="s">
        <v>219</v>
      </c>
      <c r="H61" s="11" t="s">
        <v>244</v>
      </c>
      <c r="I61" s="13">
        <v>0.35416666666666669</v>
      </c>
      <c r="J61" s="11">
        <v>0</v>
      </c>
      <c r="K61" s="13">
        <v>0.5</v>
      </c>
      <c r="L61" s="11" t="s">
        <v>66</v>
      </c>
      <c r="M61" s="11" t="s">
        <v>66</v>
      </c>
      <c r="N61" s="11" t="s">
        <v>66</v>
      </c>
      <c r="O61" s="11" t="s">
        <v>66</v>
      </c>
      <c r="P61" s="11" t="s">
        <v>66</v>
      </c>
      <c r="Q61" s="11"/>
      <c r="R61" s="11"/>
      <c r="S61" s="11" t="s">
        <v>80</v>
      </c>
      <c r="T61" s="14">
        <v>14</v>
      </c>
      <c r="U61" s="11" t="s">
        <v>245</v>
      </c>
      <c r="V61" s="11" t="s">
        <v>147</v>
      </c>
      <c r="W61" s="11">
        <v>242</v>
      </c>
      <c r="X61" s="11" t="s">
        <v>241</v>
      </c>
      <c r="Y61" s="15">
        <v>400</v>
      </c>
      <c r="Z61" s="11" t="s">
        <v>241</v>
      </c>
      <c r="AA61" s="16" t="s">
        <v>246</v>
      </c>
      <c r="AB61" s="73">
        <f t="shared" si="2"/>
        <v>1.6528925619834711</v>
      </c>
      <c r="AC61" s="16"/>
      <c r="AE61" s="8"/>
      <c r="AF61" s="8"/>
      <c r="AG61" s="8"/>
      <c r="AH61" s="9"/>
    </row>
    <row r="62" spans="1:34" x14ac:dyDescent="0.35">
      <c r="A62" s="10" t="s">
        <v>3</v>
      </c>
      <c r="B62" s="10" t="s">
        <v>1</v>
      </c>
      <c r="C62" s="10" t="s">
        <v>62</v>
      </c>
      <c r="D62" s="11" t="s">
        <v>556</v>
      </c>
      <c r="E62" s="11"/>
      <c r="F62" s="11"/>
      <c r="G62" s="11" t="s">
        <v>219</v>
      </c>
      <c r="H62" s="11" t="s">
        <v>244</v>
      </c>
      <c r="I62" s="13">
        <v>0.375</v>
      </c>
      <c r="J62" s="11">
        <v>0</v>
      </c>
      <c r="K62" s="13">
        <v>0.52083333333333337</v>
      </c>
      <c r="L62" s="11" t="s">
        <v>66</v>
      </c>
      <c r="M62" s="11" t="s">
        <v>66</v>
      </c>
      <c r="N62" s="11" t="s">
        <v>66</v>
      </c>
      <c r="O62" s="11" t="s">
        <v>66</v>
      </c>
      <c r="P62" s="11" t="s">
        <v>66</v>
      </c>
      <c r="Q62" s="11"/>
      <c r="R62" s="11"/>
      <c r="S62" s="11" t="s">
        <v>80</v>
      </c>
      <c r="T62" s="14">
        <v>14</v>
      </c>
      <c r="U62" s="11" t="s">
        <v>245</v>
      </c>
      <c r="V62" s="11" t="s">
        <v>147</v>
      </c>
      <c r="W62" s="11">
        <v>242</v>
      </c>
      <c r="X62" s="11" t="s">
        <v>241</v>
      </c>
      <c r="Y62" s="15">
        <v>400</v>
      </c>
      <c r="Z62" s="11" t="s">
        <v>241</v>
      </c>
      <c r="AA62" s="16" t="s">
        <v>246</v>
      </c>
      <c r="AB62" s="73">
        <f t="shared" ref="AB62" si="3">Y62/W62</f>
        <v>1.6528925619834711</v>
      </c>
      <c r="AC62" s="16"/>
      <c r="AE62" s="8"/>
      <c r="AF62" s="8"/>
      <c r="AG62" s="8"/>
      <c r="AH62" s="9"/>
    </row>
    <row r="63" spans="1:34" x14ac:dyDescent="0.35">
      <c r="A63" s="10" t="s">
        <v>3</v>
      </c>
      <c r="B63" s="10" t="s">
        <v>1</v>
      </c>
      <c r="C63" s="10" t="s">
        <v>62</v>
      </c>
      <c r="D63" s="11" t="s">
        <v>557</v>
      </c>
      <c r="E63" s="11"/>
      <c r="F63" s="11"/>
      <c r="G63" s="11" t="s">
        <v>219</v>
      </c>
      <c r="H63" s="11" t="s">
        <v>244</v>
      </c>
      <c r="I63" s="13">
        <v>0.39583333333333331</v>
      </c>
      <c r="J63" s="11">
        <v>0</v>
      </c>
      <c r="K63" s="13">
        <v>0.54166666666666663</v>
      </c>
      <c r="L63" s="11" t="s">
        <v>66</v>
      </c>
      <c r="M63" s="11" t="s">
        <v>66</v>
      </c>
      <c r="N63" s="11" t="s">
        <v>66</v>
      </c>
      <c r="O63" s="11" t="s">
        <v>66</v>
      </c>
      <c r="P63" s="11" t="s">
        <v>66</v>
      </c>
      <c r="Q63" s="11"/>
      <c r="R63" s="11"/>
      <c r="S63" s="11" t="s">
        <v>80</v>
      </c>
      <c r="T63" s="14">
        <v>14</v>
      </c>
      <c r="U63" s="11" t="s">
        <v>245</v>
      </c>
      <c r="V63" s="11" t="s">
        <v>147</v>
      </c>
      <c r="W63" s="11">
        <v>242</v>
      </c>
      <c r="X63" s="11" t="s">
        <v>241</v>
      </c>
      <c r="Y63" s="15">
        <v>400</v>
      </c>
      <c r="Z63" s="11" t="s">
        <v>241</v>
      </c>
      <c r="AA63" s="16" t="s">
        <v>246</v>
      </c>
      <c r="AB63" s="73">
        <f t="shared" si="2"/>
        <v>1.6528925619834711</v>
      </c>
      <c r="AC63" s="16"/>
      <c r="AE63" s="8"/>
      <c r="AF63" s="8"/>
      <c r="AG63" s="8"/>
      <c r="AH63" s="9"/>
    </row>
    <row r="64" spans="1:34" x14ac:dyDescent="0.35">
      <c r="A64" s="10" t="s">
        <v>3</v>
      </c>
      <c r="B64" s="10" t="s">
        <v>6</v>
      </c>
      <c r="C64" s="10" t="s">
        <v>62</v>
      </c>
      <c r="D64" s="11" t="s">
        <v>247</v>
      </c>
      <c r="E64" s="11"/>
      <c r="F64" s="11"/>
      <c r="G64" s="11" t="s">
        <v>74</v>
      </c>
      <c r="H64" s="11" t="s">
        <v>69</v>
      </c>
      <c r="I64" s="13">
        <v>0.6875</v>
      </c>
      <c r="J64" s="11">
        <v>0</v>
      </c>
      <c r="K64" s="13">
        <v>0.79166666666666663</v>
      </c>
      <c r="L64" s="11" t="s">
        <v>66</v>
      </c>
      <c r="M64" s="11" t="s">
        <v>66</v>
      </c>
      <c r="N64" s="11" t="s">
        <v>66</v>
      </c>
      <c r="O64" s="11" t="s">
        <v>66</v>
      </c>
      <c r="P64" s="11" t="s">
        <v>66</v>
      </c>
      <c r="Q64" s="11"/>
      <c r="R64" s="11"/>
      <c r="S64" s="11" t="s">
        <v>248</v>
      </c>
      <c r="T64" s="14">
        <v>13.6</v>
      </c>
      <c r="U64" s="11" t="s">
        <v>249</v>
      </c>
      <c r="V64" s="11" t="s">
        <v>147</v>
      </c>
      <c r="W64" s="11">
        <v>84</v>
      </c>
      <c r="X64" s="11" t="s">
        <v>250</v>
      </c>
      <c r="Y64" s="15">
        <v>125</v>
      </c>
      <c r="Z64" s="11" t="s">
        <v>241</v>
      </c>
      <c r="AA64" s="16"/>
      <c r="AB64" s="73">
        <f t="shared" si="2"/>
        <v>1.4880952380952381</v>
      </c>
      <c r="AC64" s="16" t="s">
        <v>551</v>
      </c>
      <c r="AE64" s="8"/>
      <c r="AF64" s="8"/>
      <c r="AG64" s="8"/>
      <c r="AH64" s="9"/>
    </row>
    <row r="65" spans="1:34" x14ac:dyDescent="0.35">
      <c r="A65" s="11" t="s">
        <v>24</v>
      </c>
      <c r="B65" s="11" t="s">
        <v>21</v>
      </c>
      <c r="C65" s="11" t="s">
        <v>62</v>
      </c>
      <c r="D65" s="11" t="s">
        <v>255</v>
      </c>
      <c r="E65" s="11" t="s">
        <v>256</v>
      </c>
      <c r="F65" s="11" t="s">
        <v>257</v>
      </c>
      <c r="G65" s="11" t="s">
        <v>258</v>
      </c>
      <c r="H65" s="11" t="s">
        <v>259</v>
      </c>
      <c r="I65" s="13">
        <v>0.66666666666666663</v>
      </c>
      <c r="J65" s="11">
        <v>1</v>
      </c>
      <c r="K65" s="13">
        <v>4.1666666666666664E-2</v>
      </c>
      <c r="L65" s="11" t="s">
        <v>66</v>
      </c>
      <c r="M65" s="11" t="s">
        <v>66</v>
      </c>
      <c r="N65" s="11" t="s">
        <v>66</v>
      </c>
      <c r="O65" s="11" t="s">
        <v>66</v>
      </c>
      <c r="P65" s="13"/>
      <c r="Q65" s="13"/>
      <c r="R65" s="13"/>
      <c r="S65" s="11"/>
      <c r="T65" s="11"/>
      <c r="U65" s="11"/>
      <c r="V65" s="11"/>
      <c r="W65" s="11"/>
      <c r="X65" s="11" t="s">
        <v>130</v>
      </c>
      <c r="Y65" s="11"/>
      <c r="Z65" s="11"/>
      <c r="AA65" s="11"/>
      <c r="AB65" s="73"/>
      <c r="AC65" s="11"/>
      <c r="AE65" s="8"/>
      <c r="AF65" s="8"/>
      <c r="AG65" s="8"/>
      <c r="AH65" s="9"/>
    </row>
    <row r="66" spans="1:34" x14ac:dyDescent="0.35">
      <c r="A66" s="11" t="s">
        <v>24</v>
      </c>
      <c r="B66" s="11" t="s">
        <v>21</v>
      </c>
      <c r="C66" s="11" t="s">
        <v>62</v>
      </c>
      <c r="D66" s="11" t="s">
        <v>255</v>
      </c>
      <c r="E66" s="11" t="s">
        <v>256</v>
      </c>
      <c r="F66" s="11" t="s">
        <v>257</v>
      </c>
      <c r="G66" s="11" t="s">
        <v>258</v>
      </c>
      <c r="H66" s="11" t="s">
        <v>259</v>
      </c>
      <c r="I66" s="13">
        <v>0.66666666666666663</v>
      </c>
      <c r="J66" s="11">
        <v>2</v>
      </c>
      <c r="K66" s="13">
        <v>4.1666666666666664E-2</v>
      </c>
      <c r="L66" s="11"/>
      <c r="M66" s="11"/>
      <c r="N66" s="11"/>
      <c r="O66" s="11"/>
      <c r="P66" s="13" t="s">
        <v>66</v>
      </c>
      <c r="Q66" s="13"/>
      <c r="R66" s="13"/>
      <c r="S66" s="11"/>
      <c r="T66" s="11"/>
      <c r="U66" s="11"/>
      <c r="V66" s="11"/>
      <c r="W66" s="11"/>
      <c r="X66" s="11" t="s">
        <v>130</v>
      </c>
      <c r="Y66" s="11"/>
      <c r="Z66" s="11"/>
      <c r="AA66" s="11"/>
      <c r="AB66" s="73"/>
      <c r="AC66" s="11"/>
      <c r="AE66" s="8"/>
      <c r="AF66" s="8"/>
      <c r="AG66" s="8"/>
      <c r="AH66" s="9"/>
    </row>
    <row r="67" spans="1:34" x14ac:dyDescent="0.35">
      <c r="A67" s="11" t="s">
        <v>24</v>
      </c>
      <c r="B67" s="11" t="s">
        <v>21</v>
      </c>
      <c r="C67" s="11" t="s">
        <v>62</v>
      </c>
      <c r="D67" s="11" t="s">
        <v>260</v>
      </c>
      <c r="E67" s="11" t="s">
        <v>256</v>
      </c>
      <c r="F67" s="11" t="s">
        <v>257</v>
      </c>
      <c r="G67" s="11" t="s">
        <v>258</v>
      </c>
      <c r="H67" s="11" t="s">
        <v>259</v>
      </c>
      <c r="I67" s="13">
        <v>0.45833333333333331</v>
      </c>
      <c r="J67" s="11">
        <v>0</v>
      </c>
      <c r="K67" s="13">
        <v>0.75</v>
      </c>
      <c r="L67" s="11" t="s">
        <v>66</v>
      </c>
      <c r="M67" s="11" t="s">
        <v>66</v>
      </c>
      <c r="N67" s="11" t="s">
        <v>66</v>
      </c>
      <c r="O67" s="11" t="s">
        <v>66</v>
      </c>
      <c r="P67" s="13" t="s">
        <v>66</v>
      </c>
      <c r="Q67" s="13"/>
      <c r="R67" s="13"/>
      <c r="S67" s="11"/>
      <c r="T67" s="11"/>
      <c r="U67" s="11"/>
      <c r="V67" s="11"/>
      <c r="W67" s="11"/>
      <c r="X67" s="11" t="s">
        <v>130</v>
      </c>
      <c r="Y67" s="11"/>
      <c r="Z67" s="11"/>
      <c r="AA67" s="11"/>
      <c r="AB67" s="73"/>
      <c r="AC67" s="11"/>
      <c r="AE67" s="8"/>
      <c r="AF67" s="8"/>
      <c r="AG67" s="8"/>
      <c r="AH67" s="9"/>
    </row>
    <row r="68" spans="1:34" x14ac:dyDescent="0.35">
      <c r="A68" s="11" t="s">
        <v>24</v>
      </c>
      <c r="B68" s="11" t="s">
        <v>12</v>
      </c>
      <c r="C68" s="11" t="s">
        <v>62</v>
      </c>
      <c r="D68" s="11" t="s">
        <v>261</v>
      </c>
      <c r="E68" s="11" t="s">
        <v>256</v>
      </c>
      <c r="F68" s="11" t="s">
        <v>262</v>
      </c>
      <c r="G68" s="11" t="s">
        <v>263</v>
      </c>
      <c r="H68" s="11" t="s">
        <v>264</v>
      </c>
      <c r="I68" s="13">
        <v>0.25</v>
      </c>
      <c r="J68" s="11">
        <v>0</v>
      </c>
      <c r="K68" s="13">
        <v>0.84375</v>
      </c>
      <c r="L68" s="11" t="s">
        <v>66</v>
      </c>
      <c r="M68" s="11" t="s">
        <v>66</v>
      </c>
      <c r="N68" s="11" t="s">
        <v>66</v>
      </c>
      <c r="O68" s="11" t="s">
        <v>66</v>
      </c>
      <c r="P68" s="13" t="s">
        <v>66</v>
      </c>
      <c r="Q68" s="13"/>
      <c r="R68" s="13"/>
      <c r="S68" s="11"/>
      <c r="T68" s="11"/>
      <c r="U68" s="11"/>
      <c r="V68" s="11"/>
      <c r="W68" s="11"/>
      <c r="X68" s="11" t="s">
        <v>130</v>
      </c>
      <c r="Y68" s="11"/>
      <c r="Z68" s="11"/>
      <c r="AA68" s="11"/>
      <c r="AB68" s="73"/>
      <c r="AC68" s="11"/>
      <c r="AE68" s="8"/>
      <c r="AF68" s="8"/>
      <c r="AG68" s="8"/>
      <c r="AH68" s="9"/>
    </row>
    <row r="69" spans="1:34" x14ac:dyDescent="0.35">
      <c r="A69" s="11" t="s">
        <v>24</v>
      </c>
      <c r="B69" s="11" t="s">
        <v>12</v>
      </c>
      <c r="C69" s="11" t="s">
        <v>62</v>
      </c>
      <c r="D69" s="11" t="s">
        <v>265</v>
      </c>
      <c r="E69" s="11" t="s">
        <v>256</v>
      </c>
      <c r="F69" s="11" t="s">
        <v>262</v>
      </c>
      <c r="G69" s="11" t="s">
        <v>263</v>
      </c>
      <c r="H69" s="11" t="s">
        <v>264</v>
      </c>
      <c r="I69" s="13">
        <v>0.70833333333333337</v>
      </c>
      <c r="J69" s="11">
        <v>1</v>
      </c>
      <c r="K69" s="13">
        <v>0.35416666666666669</v>
      </c>
      <c r="L69" s="11" t="s">
        <v>66</v>
      </c>
      <c r="M69" s="11" t="s">
        <v>66</v>
      </c>
      <c r="N69" s="11" t="s">
        <v>66</v>
      </c>
      <c r="O69" s="11" t="s">
        <v>66</v>
      </c>
      <c r="P69" s="13" t="s">
        <v>66</v>
      </c>
      <c r="Q69" s="13"/>
      <c r="R69" s="13"/>
      <c r="S69" s="11"/>
      <c r="T69" s="11"/>
      <c r="U69" s="11"/>
      <c r="V69" s="11"/>
      <c r="W69" s="11"/>
      <c r="X69" s="11" t="s">
        <v>130</v>
      </c>
      <c r="Y69" s="11"/>
      <c r="Z69" s="11"/>
      <c r="AA69" s="11"/>
      <c r="AB69" s="73"/>
      <c r="AC69" s="11"/>
      <c r="AE69" s="8"/>
      <c r="AF69" s="8"/>
      <c r="AG69" s="8"/>
      <c r="AH69" s="9"/>
    </row>
    <row r="70" spans="1:34" x14ac:dyDescent="0.35">
      <c r="A70" s="11" t="s">
        <v>24</v>
      </c>
      <c r="B70" s="11" t="s">
        <v>2</v>
      </c>
      <c r="C70" s="11" t="s">
        <v>62</v>
      </c>
      <c r="D70" s="11" t="s">
        <v>266</v>
      </c>
      <c r="E70" s="11" t="s">
        <v>256</v>
      </c>
      <c r="F70" s="11" t="s">
        <v>267</v>
      </c>
      <c r="G70" s="11" t="s">
        <v>268</v>
      </c>
      <c r="H70" s="11" t="s">
        <v>269</v>
      </c>
      <c r="I70" s="13">
        <v>0.75</v>
      </c>
      <c r="J70" s="11">
        <v>1</v>
      </c>
      <c r="K70" s="13">
        <v>0.625</v>
      </c>
      <c r="L70" s="13" t="s">
        <v>66</v>
      </c>
      <c r="M70" s="13" t="s">
        <v>66</v>
      </c>
      <c r="N70" s="13" t="s">
        <v>66</v>
      </c>
      <c r="O70" s="13" t="s">
        <v>66</v>
      </c>
      <c r="P70" s="13"/>
      <c r="Q70" s="13"/>
      <c r="R70" s="13"/>
      <c r="S70" s="11"/>
      <c r="T70" s="11"/>
      <c r="U70" s="11"/>
      <c r="V70" s="11"/>
      <c r="W70" s="11"/>
      <c r="X70" s="11" t="s">
        <v>130</v>
      </c>
      <c r="Y70" s="11"/>
      <c r="Z70" s="11"/>
      <c r="AA70" s="11"/>
      <c r="AB70" s="73"/>
      <c r="AC70" s="11"/>
      <c r="AE70" s="8"/>
      <c r="AF70" s="8"/>
      <c r="AG70" s="8"/>
      <c r="AH70" s="9"/>
    </row>
    <row r="71" spans="1:34" x14ac:dyDescent="0.35">
      <c r="A71" s="11" t="s">
        <v>24</v>
      </c>
      <c r="B71" s="11" t="s">
        <v>2</v>
      </c>
      <c r="C71" s="11" t="s">
        <v>62</v>
      </c>
      <c r="D71" s="11" t="s">
        <v>266</v>
      </c>
      <c r="E71" s="11" t="s">
        <v>256</v>
      </c>
      <c r="F71" s="11" t="s">
        <v>267</v>
      </c>
      <c r="G71" s="11" t="s">
        <v>268</v>
      </c>
      <c r="H71" s="11" t="s">
        <v>269</v>
      </c>
      <c r="I71" s="13">
        <v>0.66666666666666663</v>
      </c>
      <c r="J71" s="11">
        <v>2</v>
      </c>
      <c r="K71" s="13">
        <v>0.33333333333333331</v>
      </c>
      <c r="L71" s="13"/>
      <c r="M71" s="13"/>
      <c r="N71" s="13"/>
      <c r="O71" s="13"/>
      <c r="P71" s="13"/>
      <c r="Q71" s="13" t="s">
        <v>66</v>
      </c>
      <c r="R71" s="13"/>
      <c r="S71" s="11"/>
      <c r="T71" s="11"/>
      <c r="U71" s="11"/>
      <c r="V71" s="11"/>
      <c r="W71" s="11"/>
      <c r="X71" s="11" t="s">
        <v>130</v>
      </c>
      <c r="Y71" s="11"/>
      <c r="Z71" s="11"/>
      <c r="AA71" s="11"/>
      <c r="AB71" s="73"/>
      <c r="AC71" s="11"/>
      <c r="AE71" s="8"/>
      <c r="AF71" s="8"/>
      <c r="AG71" s="8"/>
      <c r="AH71" s="9"/>
    </row>
    <row r="72" spans="1:34" x14ac:dyDescent="0.35">
      <c r="A72" s="11" t="s">
        <v>12</v>
      </c>
      <c r="B72" s="11" t="s">
        <v>24</v>
      </c>
      <c r="C72" s="11" t="s">
        <v>62</v>
      </c>
      <c r="D72" s="11" t="s">
        <v>270</v>
      </c>
      <c r="E72" s="11" t="s">
        <v>256</v>
      </c>
      <c r="F72" s="11" t="s">
        <v>271</v>
      </c>
      <c r="G72" s="11" t="s">
        <v>264</v>
      </c>
      <c r="H72" s="11" t="s">
        <v>263</v>
      </c>
      <c r="I72" s="13">
        <v>0.33333333333333331</v>
      </c>
      <c r="J72" s="11">
        <v>0</v>
      </c>
      <c r="K72" s="13">
        <v>0.83333333333333337</v>
      </c>
      <c r="L72" s="13"/>
      <c r="M72" s="11" t="s">
        <v>66</v>
      </c>
      <c r="N72" s="11" t="s">
        <v>66</v>
      </c>
      <c r="O72" s="11" t="s">
        <v>66</v>
      </c>
      <c r="P72" s="13" t="s">
        <v>66</v>
      </c>
      <c r="Q72" s="13"/>
      <c r="R72" s="13"/>
      <c r="S72" s="11"/>
      <c r="T72" s="11"/>
      <c r="U72" s="11"/>
      <c r="V72" s="11"/>
      <c r="W72" s="11"/>
      <c r="X72" s="11" t="s">
        <v>130</v>
      </c>
      <c r="Y72" s="11"/>
      <c r="Z72" s="11"/>
      <c r="AA72" s="11"/>
      <c r="AB72" s="73"/>
      <c r="AC72" s="11"/>
      <c r="AE72" s="8"/>
      <c r="AF72" s="8"/>
      <c r="AG72" s="8"/>
      <c r="AH72" s="9"/>
    </row>
    <row r="73" spans="1:34" x14ac:dyDescent="0.35">
      <c r="A73" s="11" t="s">
        <v>12</v>
      </c>
      <c r="B73" s="11" t="s">
        <v>24</v>
      </c>
      <c r="C73" s="11" t="s">
        <v>62</v>
      </c>
      <c r="D73" s="11" t="s">
        <v>272</v>
      </c>
      <c r="E73" s="11" t="s">
        <v>256</v>
      </c>
      <c r="F73" s="11" t="s">
        <v>271</v>
      </c>
      <c r="G73" s="11" t="s">
        <v>264</v>
      </c>
      <c r="H73" s="11" t="s">
        <v>263</v>
      </c>
      <c r="I73" s="13">
        <v>0.70833333333333337</v>
      </c>
      <c r="J73" s="11">
        <v>1</v>
      </c>
      <c r="K73" s="13">
        <v>0.33333333333333331</v>
      </c>
      <c r="L73" s="13" t="s">
        <v>66</v>
      </c>
      <c r="M73" s="11" t="s">
        <v>66</v>
      </c>
      <c r="N73" s="11" t="s">
        <v>66</v>
      </c>
      <c r="O73" s="11" t="s">
        <v>66</v>
      </c>
      <c r="P73" s="13"/>
      <c r="Q73" s="13"/>
      <c r="R73" s="13"/>
      <c r="S73" s="11"/>
      <c r="T73" s="11"/>
      <c r="U73" s="11"/>
      <c r="V73" s="11"/>
      <c r="W73" s="11"/>
      <c r="X73" s="11" t="s">
        <v>130</v>
      </c>
      <c r="Y73" s="11"/>
      <c r="Z73" s="11"/>
      <c r="AA73" s="11"/>
      <c r="AB73" s="73"/>
      <c r="AC73" s="11"/>
      <c r="AE73" s="8"/>
      <c r="AF73" s="8"/>
      <c r="AG73" s="8"/>
      <c r="AH73" s="9"/>
    </row>
    <row r="74" spans="1:34" x14ac:dyDescent="0.35">
      <c r="A74" s="11" t="s">
        <v>1</v>
      </c>
      <c r="B74" s="11" t="s">
        <v>4</v>
      </c>
      <c r="C74" s="11" t="s">
        <v>62</v>
      </c>
      <c r="D74" s="11" t="s">
        <v>424</v>
      </c>
      <c r="E74" s="11" t="s">
        <v>423</v>
      </c>
      <c r="F74" s="11" t="s">
        <v>425</v>
      </c>
      <c r="G74" s="11" t="s">
        <v>153</v>
      </c>
      <c r="H74" s="11" t="s">
        <v>426</v>
      </c>
      <c r="I74" s="13">
        <v>0.20833333333333334</v>
      </c>
      <c r="J74" s="11">
        <v>0</v>
      </c>
      <c r="K74" s="13">
        <v>0.35416666666666669</v>
      </c>
      <c r="L74" s="11" t="s">
        <v>66</v>
      </c>
      <c r="M74" s="11" t="s">
        <v>66</v>
      </c>
      <c r="N74" s="11" t="s">
        <v>66</v>
      </c>
      <c r="O74" s="11" t="s">
        <v>66</v>
      </c>
      <c r="P74" s="13" t="s">
        <v>66</v>
      </c>
      <c r="Q74" s="13"/>
      <c r="R74" s="13"/>
      <c r="S74" s="11" t="s">
        <v>75</v>
      </c>
      <c r="T74" s="14">
        <v>13.6</v>
      </c>
      <c r="U74" s="11"/>
      <c r="V74" s="13">
        <f>K74-I74</f>
        <v>0.14583333333333334</v>
      </c>
      <c r="W74" s="11">
        <v>207</v>
      </c>
      <c r="X74" s="11" t="s">
        <v>157</v>
      </c>
      <c r="Y74" s="15">
        <v>532</v>
      </c>
      <c r="Z74" s="11" t="s">
        <v>428</v>
      </c>
      <c r="AA74" s="11" t="s">
        <v>429</v>
      </c>
      <c r="AB74" s="73">
        <f>Y74/W74</f>
        <v>2.5700483091787438</v>
      </c>
      <c r="AC74" s="11"/>
      <c r="AD74" s="25"/>
      <c r="AE74" s="8"/>
      <c r="AF74" s="8"/>
      <c r="AG74" s="8"/>
      <c r="AH74" s="9"/>
    </row>
    <row r="75" spans="1:34" x14ac:dyDescent="0.35">
      <c r="A75" s="11" t="s">
        <v>1</v>
      </c>
      <c r="B75" s="11" t="s">
        <v>4</v>
      </c>
      <c r="C75" s="11" t="s">
        <v>62</v>
      </c>
      <c r="D75" s="11" t="s">
        <v>430</v>
      </c>
      <c r="E75" s="11" t="s">
        <v>423</v>
      </c>
      <c r="F75" s="11" t="s">
        <v>431</v>
      </c>
      <c r="G75" s="11" t="s">
        <v>153</v>
      </c>
      <c r="H75" s="11" t="s">
        <v>426</v>
      </c>
      <c r="I75" s="13">
        <v>0.375</v>
      </c>
      <c r="J75" s="11">
        <v>0</v>
      </c>
      <c r="K75" s="13">
        <v>0.52083333333333337</v>
      </c>
      <c r="L75" s="11" t="s">
        <v>66</v>
      </c>
      <c r="M75" s="11" t="s">
        <v>66</v>
      </c>
      <c r="N75" s="11" t="s">
        <v>66</v>
      </c>
      <c r="O75" s="11" t="s">
        <v>66</v>
      </c>
      <c r="P75" s="13" t="s">
        <v>66</v>
      </c>
      <c r="Q75" s="13" t="s">
        <v>66</v>
      </c>
      <c r="R75" s="13"/>
      <c r="S75" s="11" t="s">
        <v>75</v>
      </c>
      <c r="T75" s="14">
        <v>13.6</v>
      </c>
      <c r="U75" s="11"/>
      <c r="V75" s="13">
        <f>K75-I75</f>
        <v>0.14583333333333337</v>
      </c>
      <c r="W75" s="11">
        <v>207</v>
      </c>
      <c r="X75" s="11" t="s">
        <v>157</v>
      </c>
      <c r="Y75" s="15">
        <v>404</v>
      </c>
      <c r="Z75" s="11" t="s">
        <v>428</v>
      </c>
      <c r="AA75" s="11" t="s">
        <v>429</v>
      </c>
      <c r="AB75" s="73">
        <f>Y75/W75</f>
        <v>1.9516908212560387</v>
      </c>
      <c r="AC75" s="11"/>
      <c r="AE75" s="8"/>
      <c r="AF75" s="8"/>
      <c r="AG75" s="8"/>
      <c r="AH75" s="9"/>
    </row>
    <row r="76" spans="1:34" x14ac:dyDescent="0.35">
      <c r="A76" s="11" t="s">
        <v>1</v>
      </c>
      <c r="B76" s="11" t="s">
        <v>4</v>
      </c>
      <c r="C76" s="11" t="s">
        <v>62</v>
      </c>
      <c r="D76" s="11" t="s">
        <v>432</v>
      </c>
      <c r="E76" s="11" t="s">
        <v>423</v>
      </c>
      <c r="F76" s="11" t="s">
        <v>433</v>
      </c>
      <c r="G76" s="11" t="s">
        <v>153</v>
      </c>
      <c r="H76" s="11" t="s">
        <v>426</v>
      </c>
      <c r="I76" s="13">
        <v>0.57291666666666663</v>
      </c>
      <c r="J76" s="11">
        <v>0</v>
      </c>
      <c r="K76" s="13">
        <v>0.69791666666666663</v>
      </c>
      <c r="L76" s="11" t="s">
        <v>66</v>
      </c>
      <c r="M76" s="11" t="s">
        <v>66</v>
      </c>
      <c r="N76" s="11" t="s">
        <v>66</v>
      </c>
      <c r="O76" s="11" t="s">
        <v>66</v>
      </c>
      <c r="P76" s="13" t="s">
        <v>66</v>
      </c>
      <c r="Q76" s="13"/>
      <c r="R76" s="13"/>
      <c r="S76" s="11" t="s">
        <v>75</v>
      </c>
      <c r="T76" s="14">
        <v>13.6</v>
      </c>
      <c r="U76" s="11"/>
      <c r="V76" s="13">
        <f>K76-I76</f>
        <v>0.125</v>
      </c>
      <c r="W76" s="11">
        <v>207</v>
      </c>
      <c r="X76" s="11" t="s">
        <v>157</v>
      </c>
      <c r="Y76" s="15">
        <v>532</v>
      </c>
      <c r="Z76" s="11" t="s">
        <v>428</v>
      </c>
      <c r="AA76" s="11" t="s">
        <v>429</v>
      </c>
      <c r="AB76" s="73">
        <f>Y76/W76</f>
        <v>2.5700483091787438</v>
      </c>
      <c r="AC76" s="11"/>
      <c r="AE76" s="8"/>
      <c r="AF76" s="8"/>
      <c r="AG76" s="8"/>
      <c r="AH76" s="9"/>
    </row>
    <row r="77" spans="1:34" x14ac:dyDescent="0.35">
      <c r="A77" s="11" t="s">
        <v>1</v>
      </c>
      <c r="B77" s="11" t="s">
        <v>2</v>
      </c>
      <c r="C77" s="11" t="s">
        <v>62</v>
      </c>
      <c r="D77" s="11" t="s">
        <v>560</v>
      </c>
      <c r="E77" s="11" t="s">
        <v>423</v>
      </c>
      <c r="F77" s="11" t="s">
        <v>558</v>
      </c>
      <c r="G77" s="11" t="s">
        <v>166</v>
      </c>
      <c r="H77" s="11" t="s">
        <v>469</v>
      </c>
      <c r="I77" s="13">
        <v>0.17013888888888887</v>
      </c>
      <c r="J77" s="11">
        <v>0</v>
      </c>
      <c r="K77" s="13">
        <v>0.27083333333333331</v>
      </c>
      <c r="L77" s="11" t="s">
        <v>66</v>
      </c>
      <c r="M77" s="11" t="s">
        <v>66</v>
      </c>
      <c r="N77" s="11" t="s">
        <v>66</v>
      </c>
      <c r="O77" s="11" t="s">
        <v>66</v>
      </c>
      <c r="P77" s="13" t="s">
        <v>66</v>
      </c>
      <c r="Q77" s="13"/>
      <c r="R77" s="13"/>
      <c r="S77" s="11" t="s">
        <v>80</v>
      </c>
      <c r="T77" s="14">
        <v>14.9</v>
      </c>
      <c r="U77" s="11"/>
      <c r="V77" s="13">
        <f>K77-I77</f>
        <v>0.10069444444444445</v>
      </c>
      <c r="W77" s="11">
        <v>240</v>
      </c>
      <c r="X77" s="11" t="s">
        <v>157</v>
      </c>
      <c r="Y77" s="15">
        <v>0</v>
      </c>
      <c r="Z77" s="11" t="s">
        <v>428</v>
      </c>
      <c r="AA77" s="11" t="s">
        <v>459</v>
      </c>
      <c r="AB77" s="73">
        <f>Y77/W77</f>
        <v>0</v>
      </c>
      <c r="AC77" s="11"/>
      <c r="AE77" s="8"/>
      <c r="AF77" s="8"/>
      <c r="AG77" s="8"/>
      <c r="AH77" s="9"/>
    </row>
    <row r="78" spans="1:34" x14ac:dyDescent="0.35">
      <c r="A78" s="11" t="s">
        <v>1</v>
      </c>
      <c r="B78" s="11" t="s">
        <v>2</v>
      </c>
      <c r="C78" s="11" t="s">
        <v>62</v>
      </c>
      <c r="D78" s="11" t="s">
        <v>561</v>
      </c>
      <c r="E78" s="11" t="s">
        <v>423</v>
      </c>
      <c r="F78" s="11" t="s">
        <v>558</v>
      </c>
      <c r="G78" s="11" t="s">
        <v>166</v>
      </c>
      <c r="H78" s="11" t="s">
        <v>469</v>
      </c>
      <c r="I78" s="13">
        <v>0.18402777777777779</v>
      </c>
      <c r="J78" s="11">
        <v>0</v>
      </c>
      <c r="K78" s="13">
        <v>0.28472222222222221</v>
      </c>
      <c r="L78" s="11" t="s">
        <v>66</v>
      </c>
      <c r="M78" s="11" t="s">
        <v>66</v>
      </c>
      <c r="N78" s="11" t="s">
        <v>66</v>
      </c>
      <c r="O78" s="11" t="s">
        <v>66</v>
      </c>
      <c r="P78" s="13" t="s">
        <v>66</v>
      </c>
      <c r="Q78" s="13"/>
      <c r="R78" s="13"/>
      <c r="S78" s="11" t="s">
        <v>80</v>
      </c>
      <c r="T78" s="14">
        <v>14.9</v>
      </c>
      <c r="U78" s="11"/>
      <c r="V78" s="13">
        <f t="shared" ref="V78:V95" si="4">K78-I78</f>
        <v>0.10069444444444442</v>
      </c>
      <c r="W78" s="11">
        <v>240</v>
      </c>
      <c r="X78" s="11" t="s">
        <v>157</v>
      </c>
      <c r="Y78" s="15">
        <v>0</v>
      </c>
      <c r="Z78" s="11" t="s">
        <v>428</v>
      </c>
      <c r="AA78" s="11" t="s">
        <v>459</v>
      </c>
      <c r="AB78" s="73">
        <f t="shared" ref="AB78:AB90" si="5">Y78/W78</f>
        <v>0</v>
      </c>
      <c r="AC78" s="11"/>
      <c r="AE78" s="8"/>
      <c r="AF78" s="8"/>
      <c r="AG78" s="8"/>
      <c r="AH78" s="9"/>
    </row>
    <row r="79" spans="1:34" x14ac:dyDescent="0.35">
      <c r="A79" s="11" t="s">
        <v>1</v>
      </c>
      <c r="B79" s="11" t="s">
        <v>2</v>
      </c>
      <c r="C79" s="11" t="s">
        <v>62</v>
      </c>
      <c r="D79" s="11" t="s">
        <v>562</v>
      </c>
      <c r="E79" s="11" t="s">
        <v>423</v>
      </c>
      <c r="F79" s="11" t="s">
        <v>558</v>
      </c>
      <c r="G79" s="11" t="s">
        <v>166</v>
      </c>
      <c r="H79" s="11" t="s">
        <v>469</v>
      </c>
      <c r="I79" s="13">
        <v>0.3125</v>
      </c>
      <c r="J79" s="11">
        <v>0</v>
      </c>
      <c r="K79" s="13">
        <v>0.41319444444444442</v>
      </c>
      <c r="L79" s="11" t="s">
        <v>66</v>
      </c>
      <c r="M79" s="11" t="s">
        <v>66</v>
      </c>
      <c r="N79" s="11" t="s">
        <v>66</v>
      </c>
      <c r="O79" s="11" t="s">
        <v>66</v>
      </c>
      <c r="P79" s="13" t="s">
        <v>66</v>
      </c>
      <c r="Q79" s="13"/>
      <c r="R79" s="13"/>
      <c r="S79" s="11" t="s">
        <v>80</v>
      </c>
      <c r="T79" s="14">
        <v>14.9</v>
      </c>
      <c r="U79" s="11"/>
      <c r="V79" s="13">
        <f t="shared" si="4"/>
        <v>0.10069444444444442</v>
      </c>
      <c r="W79" s="11">
        <v>240</v>
      </c>
      <c r="X79" s="11" t="s">
        <v>157</v>
      </c>
      <c r="Y79" s="15">
        <v>0</v>
      </c>
      <c r="Z79" s="11" t="s">
        <v>428</v>
      </c>
      <c r="AA79" s="11" t="s">
        <v>459</v>
      </c>
      <c r="AB79" s="73">
        <f t="shared" si="5"/>
        <v>0</v>
      </c>
      <c r="AC79" s="11"/>
      <c r="AE79" s="8"/>
      <c r="AF79" s="8"/>
      <c r="AG79" s="8"/>
      <c r="AH79" s="9"/>
    </row>
    <row r="80" spans="1:34" x14ac:dyDescent="0.35">
      <c r="A80" s="11" t="s">
        <v>1</v>
      </c>
      <c r="B80" s="11" t="s">
        <v>2</v>
      </c>
      <c r="C80" s="11" t="s">
        <v>62</v>
      </c>
      <c r="D80" s="11" t="s">
        <v>563</v>
      </c>
      <c r="E80" s="11" t="s">
        <v>423</v>
      </c>
      <c r="F80" s="11" t="s">
        <v>558</v>
      </c>
      <c r="G80" s="11" t="s">
        <v>166</v>
      </c>
      <c r="H80" s="11" t="s">
        <v>469</v>
      </c>
      <c r="I80" s="13">
        <v>0.3263888888888889</v>
      </c>
      <c r="J80" s="11">
        <v>0</v>
      </c>
      <c r="K80" s="13">
        <v>0.42708333333333331</v>
      </c>
      <c r="L80" s="11" t="s">
        <v>66</v>
      </c>
      <c r="M80" s="11" t="s">
        <v>66</v>
      </c>
      <c r="N80" s="11" t="s">
        <v>66</v>
      </c>
      <c r="O80" s="11" t="s">
        <v>66</v>
      </c>
      <c r="P80" s="13" t="s">
        <v>66</v>
      </c>
      <c r="Q80" s="13"/>
      <c r="R80" s="13"/>
      <c r="S80" s="11" t="s">
        <v>80</v>
      </c>
      <c r="T80" s="14">
        <v>14.9</v>
      </c>
      <c r="U80" s="11"/>
      <c r="V80" s="13">
        <f t="shared" si="4"/>
        <v>0.10069444444444442</v>
      </c>
      <c r="W80" s="11">
        <v>240</v>
      </c>
      <c r="X80" s="11" t="s">
        <v>157</v>
      </c>
      <c r="Y80" s="15">
        <v>0</v>
      </c>
      <c r="Z80" s="11" t="s">
        <v>428</v>
      </c>
      <c r="AA80" s="11" t="s">
        <v>459</v>
      </c>
      <c r="AB80" s="73">
        <f t="shared" si="5"/>
        <v>0</v>
      </c>
      <c r="AC80" s="11"/>
      <c r="AE80" s="8"/>
      <c r="AF80" s="8"/>
      <c r="AG80" s="8"/>
      <c r="AH80" s="9"/>
    </row>
    <row r="81" spans="1:34" x14ac:dyDescent="0.35">
      <c r="A81" s="11" t="s">
        <v>1</v>
      </c>
      <c r="B81" s="11" t="s">
        <v>2</v>
      </c>
      <c r="C81" s="11" t="s">
        <v>62</v>
      </c>
      <c r="D81" s="11" t="s">
        <v>564</v>
      </c>
      <c r="E81" s="11" t="s">
        <v>423</v>
      </c>
      <c r="F81" s="11" t="s">
        <v>558</v>
      </c>
      <c r="G81" s="11" t="s">
        <v>166</v>
      </c>
      <c r="H81" s="11" t="s">
        <v>469</v>
      </c>
      <c r="I81" s="13">
        <v>0.34027777777777773</v>
      </c>
      <c r="J81" s="11">
        <v>0</v>
      </c>
      <c r="K81" s="13">
        <v>0.46527777777777773</v>
      </c>
      <c r="L81" s="11" t="s">
        <v>66</v>
      </c>
      <c r="M81" s="11" t="s">
        <v>66</v>
      </c>
      <c r="N81" s="11" t="s">
        <v>66</v>
      </c>
      <c r="O81" s="11" t="s">
        <v>66</v>
      </c>
      <c r="P81" s="13" t="s">
        <v>66</v>
      </c>
      <c r="Q81" s="13"/>
      <c r="R81" s="13"/>
      <c r="S81" s="11" t="s">
        <v>80</v>
      </c>
      <c r="T81" s="14">
        <v>14.9</v>
      </c>
      <c r="U81" s="11"/>
      <c r="V81" s="13">
        <f t="shared" si="4"/>
        <v>0.125</v>
      </c>
      <c r="W81" s="11">
        <v>240</v>
      </c>
      <c r="X81" s="11" t="s">
        <v>157</v>
      </c>
      <c r="Y81" s="15">
        <v>0</v>
      </c>
      <c r="Z81" s="11" t="s">
        <v>428</v>
      </c>
      <c r="AA81" s="11" t="s">
        <v>459</v>
      </c>
      <c r="AB81" s="73">
        <f t="shared" si="5"/>
        <v>0</v>
      </c>
      <c r="AC81" s="11"/>
      <c r="AE81" s="8"/>
      <c r="AF81" s="8"/>
      <c r="AG81" s="8"/>
      <c r="AH81" s="9"/>
    </row>
    <row r="82" spans="1:34" x14ac:dyDescent="0.35">
      <c r="A82" s="11" t="s">
        <v>1</v>
      </c>
      <c r="B82" s="11" t="s">
        <v>2</v>
      </c>
      <c r="C82" s="11" t="s">
        <v>62</v>
      </c>
      <c r="D82" s="11" t="s">
        <v>565</v>
      </c>
      <c r="E82" s="11" t="s">
        <v>423</v>
      </c>
      <c r="F82" s="11" t="s">
        <v>558</v>
      </c>
      <c r="G82" s="11" t="s">
        <v>166</v>
      </c>
      <c r="H82" s="11" t="s">
        <v>469</v>
      </c>
      <c r="I82" s="13">
        <v>0.35416666666666669</v>
      </c>
      <c r="J82" s="11">
        <v>0</v>
      </c>
      <c r="K82" s="13">
        <v>0.47916666666666669</v>
      </c>
      <c r="L82" s="11" t="s">
        <v>66</v>
      </c>
      <c r="M82" s="11" t="s">
        <v>66</v>
      </c>
      <c r="N82" s="11" t="s">
        <v>66</v>
      </c>
      <c r="O82" s="11" t="s">
        <v>66</v>
      </c>
      <c r="P82" s="13" t="s">
        <v>66</v>
      </c>
      <c r="Q82" s="13"/>
      <c r="R82" s="13"/>
      <c r="S82" s="11" t="s">
        <v>80</v>
      </c>
      <c r="T82" s="14">
        <v>14.9</v>
      </c>
      <c r="U82" s="11"/>
      <c r="V82" s="13">
        <f t="shared" ref="V82:V83" si="6">K82-I82</f>
        <v>0.125</v>
      </c>
      <c r="W82" s="11">
        <v>240</v>
      </c>
      <c r="X82" s="11" t="s">
        <v>157</v>
      </c>
      <c r="Y82" s="15">
        <v>0</v>
      </c>
      <c r="Z82" s="11" t="s">
        <v>428</v>
      </c>
      <c r="AA82" s="11" t="s">
        <v>459</v>
      </c>
      <c r="AB82" s="73">
        <f t="shared" ref="AB82:AB83" si="7">Y82/W82</f>
        <v>0</v>
      </c>
      <c r="AC82" s="11"/>
      <c r="AE82" s="8"/>
      <c r="AF82" s="8"/>
      <c r="AG82" s="8"/>
      <c r="AH82" s="9"/>
    </row>
    <row r="83" spans="1:34" x14ac:dyDescent="0.35">
      <c r="A83" s="11" t="s">
        <v>1</v>
      </c>
      <c r="B83" s="11" t="s">
        <v>2</v>
      </c>
      <c r="C83" s="11" t="s">
        <v>62</v>
      </c>
      <c r="D83" s="11" t="s">
        <v>566</v>
      </c>
      <c r="E83" s="11" t="s">
        <v>423</v>
      </c>
      <c r="F83" s="11" t="s">
        <v>558</v>
      </c>
      <c r="G83" s="11" t="s">
        <v>166</v>
      </c>
      <c r="H83" s="11" t="s">
        <v>469</v>
      </c>
      <c r="I83" s="13">
        <v>0.36805555555555558</v>
      </c>
      <c r="J83" s="11">
        <v>0</v>
      </c>
      <c r="K83" s="13">
        <v>0.49305555555555558</v>
      </c>
      <c r="L83" s="11" t="s">
        <v>66</v>
      </c>
      <c r="M83" s="11" t="s">
        <v>66</v>
      </c>
      <c r="N83" s="11" t="s">
        <v>66</v>
      </c>
      <c r="O83" s="11" t="s">
        <v>66</v>
      </c>
      <c r="P83" s="13" t="s">
        <v>66</v>
      </c>
      <c r="Q83" s="13"/>
      <c r="R83" s="13"/>
      <c r="S83" s="11" t="s">
        <v>80</v>
      </c>
      <c r="T83" s="14">
        <v>14.9</v>
      </c>
      <c r="U83" s="11"/>
      <c r="V83" s="13">
        <f t="shared" si="6"/>
        <v>0.125</v>
      </c>
      <c r="W83" s="11">
        <v>240</v>
      </c>
      <c r="X83" s="11" t="s">
        <v>157</v>
      </c>
      <c r="Y83" s="15">
        <v>0</v>
      </c>
      <c r="Z83" s="11" t="s">
        <v>428</v>
      </c>
      <c r="AA83" s="11" t="s">
        <v>459</v>
      </c>
      <c r="AB83" s="73">
        <f t="shared" si="7"/>
        <v>0</v>
      </c>
      <c r="AC83" s="11"/>
      <c r="AE83" s="8"/>
      <c r="AF83" s="8"/>
      <c r="AG83" s="8"/>
      <c r="AH83" s="9"/>
    </row>
    <row r="84" spans="1:34" x14ac:dyDescent="0.35">
      <c r="A84" s="11" t="s">
        <v>1</v>
      </c>
      <c r="B84" s="11" t="s">
        <v>2</v>
      </c>
      <c r="C84" s="11" t="s">
        <v>62</v>
      </c>
      <c r="D84" s="11" t="s">
        <v>567</v>
      </c>
      <c r="E84" s="11" t="s">
        <v>423</v>
      </c>
      <c r="F84" s="11" t="s">
        <v>558</v>
      </c>
      <c r="G84" s="11" t="s">
        <v>166</v>
      </c>
      <c r="H84" s="11" t="s">
        <v>469</v>
      </c>
      <c r="I84" s="13">
        <v>0.38194444444444442</v>
      </c>
      <c r="J84" s="11">
        <v>0</v>
      </c>
      <c r="K84" s="13">
        <v>0.50694444444444442</v>
      </c>
      <c r="L84" s="11" t="s">
        <v>66</v>
      </c>
      <c r="M84" s="11" t="s">
        <v>66</v>
      </c>
      <c r="N84" s="11" t="s">
        <v>66</v>
      </c>
      <c r="O84" s="11" t="s">
        <v>66</v>
      </c>
      <c r="P84" s="13" t="s">
        <v>66</v>
      </c>
      <c r="Q84" s="13"/>
      <c r="R84" s="13"/>
      <c r="S84" s="11" t="s">
        <v>80</v>
      </c>
      <c r="T84" s="14">
        <v>14.9</v>
      </c>
      <c r="U84" s="11"/>
      <c r="V84" s="13">
        <f t="shared" si="4"/>
        <v>0.125</v>
      </c>
      <c r="W84" s="11">
        <v>240</v>
      </c>
      <c r="X84" s="11" t="s">
        <v>157</v>
      </c>
      <c r="Y84" s="15">
        <v>0</v>
      </c>
      <c r="Z84" s="11" t="s">
        <v>428</v>
      </c>
      <c r="AA84" s="11" t="s">
        <v>459</v>
      </c>
      <c r="AB84" s="73">
        <f t="shared" si="5"/>
        <v>0</v>
      </c>
      <c r="AC84" s="11"/>
      <c r="AE84" s="8"/>
      <c r="AF84" s="8"/>
      <c r="AG84" s="8"/>
      <c r="AH84" s="9"/>
    </row>
    <row r="85" spans="1:34" x14ac:dyDescent="0.35">
      <c r="A85" s="11" t="s">
        <v>1</v>
      </c>
      <c r="B85" s="11" t="s">
        <v>2</v>
      </c>
      <c r="C85" s="11" t="s">
        <v>62</v>
      </c>
      <c r="D85" s="11" t="s">
        <v>568</v>
      </c>
      <c r="E85" s="11" t="s">
        <v>423</v>
      </c>
      <c r="F85" s="11" t="s">
        <v>558</v>
      </c>
      <c r="G85" s="11" t="s">
        <v>166</v>
      </c>
      <c r="H85" s="11" t="s">
        <v>469</v>
      </c>
      <c r="I85" s="13">
        <v>0.39583333333333331</v>
      </c>
      <c r="J85" s="11">
        <v>0</v>
      </c>
      <c r="K85" s="13">
        <v>0.52083333333333337</v>
      </c>
      <c r="L85" s="11" t="s">
        <v>66</v>
      </c>
      <c r="M85" s="11" t="s">
        <v>66</v>
      </c>
      <c r="N85" s="11" t="s">
        <v>66</v>
      </c>
      <c r="O85" s="11" t="s">
        <v>66</v>
      </c>
      <c r="P85" s="13" t="s">
        <v>66</v>
      </c>
      <c r="Q85" s="13"/>
      <c r="R85" s="13"/>
      <c r="S85" s="11" t="s">
        <v>80</v>
      </c>
      <c r="T85" s="14">
        <v>14.9</v>
      </c>
      <c r="U85" s="11"/>
      <c r="V85" s="13">
        <f t="shared" si="4"/>
        <v>0.12500000000000006</v>
      </c>
      <c r="W85" s="11">
        <v>240</v>
      </c>
      <c r="X85" s="11" t="s">
        <v>157</v>
      </c>
      <c r="Y85" s="15">
        <v>0</v>
      </c>
      <c r="Z85" s="11" t="s">
        <v>428</v>
      </c>
      <c r="AA85" s="11" t="s">
        <v>459</v>
      </c>
      <c r="AB85" s="73">
        <f t="shared" si="5"/>
        <v>0</v>
      </c>
      <c r="AC85" s="11"/>
      <c r="AE85" s="8"/>
      <c r="AF85" s="8"/>
      <c r="AG85" s="8"/>
      <c r="AH85" s="9"/>
    </row>
    <row r="86" spans="1:34" x14ac:dyDescent="0.35">
      <c r="A86" s="11" t="s">
        <v>1</v>
      </c>
      <c r="B86" s="11" t="s">
        <v>5</v>
      </c>
      <c r="C86" s="11" t="s">
        <v>62</v>
      </c>
      <c r="D86" s="11" t="s">
        <v>435</v>
      </c>
      <c r="E86" s="11" t="s">
        <v>423</v>
      </c>
      <c r="F86" s="11" t="s">
        <v>438</v>
      </c>
      <c r="G86" s="11" t="s">
        <v>153</v>
      </c>
      <c r="H86" s="11" t="s">
        <v>343</v>
      </c>
      <c r="I86" s="13">
        <v>0.29166666666666669</v>
      </c>
      <c r="J86" s="11">
        <v>0</v>
      </c>
      <c r="K86" s="13">
        <v>0.45833333333333331</v>
      </c>
      <c r="L86" s="11" t="s">
        <v>66</v>
      </c>
      <c r="M86" s="11" t="s">
        <v>66</v>
      </c>
      <c r="N86" s="11" t="s">
        <v>66</v>
      </c>
      <c r="O86" s="11" t="s">
        <v>66</v>
      </c>
      <c r="P86" s="13" t="s">
        <v>66</v>
      </c>
      <c r="Q86" s="13"/>
      <c r="R86" s="13"/>
      <c r="S86" s="11" t="s">
        <v>75</v>
      </c>
      <c r="T86" s="14">
        <v>13.6</v>
      </c>
      <c r="U86" s="11"/>
      <c r="V86" s="13">
        <f t="shared" si="4"/>
        <v>0.16666666666666663</v>
      </c>
      <c r="W86" s="11">
        <v>240</v>
      </c>
      <c r="X86" s="11" t="s">
        <v>157</v>
      </c>
      <c r="Y86" s="15">
        <v>485</v>
      </c>
      <c r="Z86" s="11" t="s">
        <v>428</v>
      </c>
      <c r="AA86" s="11" t="s">
        <v>429</v>
      </c>
      <c r="AB86" s="73">
        <f t="shared" si="5"/>
        <v>2.0208333333333335</v>
      </c>
      <c r="AC86" s="11"/>
      <c r="AE86" s="8"/>
      <c r="AF86" s="8"/>
      <c r="AG86" s="8"/>
      <c r="AH86" s="9"/>
    </row>
    <row r="87" spans="1:34" x14ac:dyDescent="0.35">
      <c r="A87" s="11" t="s">
        <v>1</v>
      </c>
      <c r="B87" s="11" t="s">
        <v>5</v>
      </c>
      <c r="C87" s="11" t="s">
        <v>62</v>
      </c>
      <c r="D87" s="11" t="s">
        <v>436</v>
      </c>
      <c r="E87" s="11" t="s">
        <v>423</v>
      </c>
      <c r="F87" s="11" t="s">
        <v>439</v>
      </c>
      <c r="G87" s="11" t="s">
        <v>153</v>
      </c>
      <c r="H87" s="11" t="s">
        <v>343</v>
      </c>
      <c r="I87" s="13">
        <v>0.20833333333333334</v>
      </c>
      <c r="J87" s="11">
        <v>0</v>
      </c>
      <c r="K87" s="13">
        <v>0.375</v>
      </c>
      <c r="L87" s="11" t="s">
        <v>66</v>
      </c>
      <c r="M87" s="11" t="s">
        <v>66</v>
      </c>
      <c r="N87" s="11" t="s">
        <v>66</v>
      </c>
      <c r="O87" s="11" t="s">
        <v>66</v>
      </c>
      <c r="P87" s="13"/>
      <c r="Q87" s="13"/>
      <c r="R87" s="13"/>
      <c r="S87" s="11" t="s">
        <v>75</v>
      </c>
      <c r="T87" s="14">
        <v>13.6</v>
      </c>
      <c r="U87" s="11"/>
      <c r="V87" s="13">
        <f t="shared" si="4"/>
        <v>0.16666666666666666</v>
      </c>
      <c r="W87" s="11">
        <v>240</v>
      </c>
      <c r="X87" s="11" t="s">
        <v>157</v>
      </c>
      <c r="Y87" s="15">
        <v>430</v>
      </c>
      <c r="Z87" s="11" t="s">
        <v>428</v>
      </c>
      <c r="AA87" s="11" t="s">
        <v>441</v>
      </c>
      <c r="AB87" s="73">
        <f t="shared" si="5"/>
        <v>1.7916666666666667</v>
      </c>
      <c r="AC87" s="11"/>
      <c r="AE87" s="8"/>
      <c r="AF87" s="8"/>
      <c r="AG87" s="8"/>
      <c r="AH87" s="9"/>
    </row>
    <row r="88" spans="1:34" x14ac:dyDescent="0.35">
      <c r="A88" s="11" t="s">
        <v>1</v>
      </c>
      <c r="B88" s="11" t="s">
        <v>5</v>
      </c>
      <c r="C88" s="11" t="s">
        <v>62</v>
      </c>
      <c r="D88" s="11" t="s">
        <v>437</v>
      </c>
      <c r="E88" s="11" t="s">
        <v>423</v>
      </c>
      <c r="F88" s="11" t="s">
        <v>440</v>
      </c>
      <c r="G88" s="11" t="s">
        <v>153</v>
      </c>
      <c r="H88" s="11" t="s">
        <v>343</v>
      </c>
      <c r="I88" s="13">
        <v>0.20833333333333334</v>
      </c>
      <c r="J88" s="11">
        <v>0</v>
      </c>
      <c r="K88" s="13">
        <v>0.375</v>
      </c>
      <c r="L88" s="11" t="s">
        <v>66</v>
      </c>
      <c r="M88" s="11"/>
      <c r="N88" s="11"/>
      <c r="O88" s="11"/>
      <c r="P88" s="13" t="s">
        <v>66</v>
      </c>
      <c r="Q88" s="13"/>
      <c r="R88" s="13"/>
      <c r="S88" s="11" t="s">
        <v>75</v>
      </c>
      <c r="T88" s="14">
        <v>13.6</v>
      </c>
      <c r="U88" s="11"/>
      <c r="V88" s="13">
        <f t="shared" si="4"/>
        <v>0.16666666666666666</v>
      </c>
      <c r="W88" s="11">
        <v>240</v>
      </c>
      <c r="X88" s="11" t="s">
        <v>157</v>
      </c>
      <c r="Y88" s="15">
        <v>510</v>
      </c>
      <c r="Z88" s="11" t="s">
        <v>428</v>
      </c>
      <c r="AA88" s="11" t="s">
        <v>441</v>
      </c>
      <c r="AB88" s="73">
        <f t="shared" si="5"/>
        <v>2.125</v>
      </c>
      <c r="AC88" s="11"/>
      <c r="AE88" s="8"/>
      <c r="AF88" s="8"/>
      <c r="AG88" s="8"/>
      <c r="AH88" s="9"/>
    </row>
    <row r="89" spans="1:34" x14ac:dyDescent="0.35">
      <c r="A89" s="11" t="s">
        <v>1</v>
      </c>
      <c r="B89" s="11" t="s">
        <v>14</v>
      </c>
      <c r="C89" s="11" t="s">
        <v>62</v>
      </c>
      <c r="D89" s="11" t="s">
        <v>598</v>
      </c>
      <c r="E89" s="11" t="s">
        <v>423</v>
      </c>
      <c r="F89" s="11" t="s">
        <v>600</v>
      </c>
      <c r="G89" s="11" t="s">
        <v>166</v>
      </c>
      <c r="H89" s="11" t="s">
        <v>200</v>
      </c>
      <c r="I89" s="13">
        <v>0.14583333333333334</v>
      </c>
      <c r="J89" s="11">
        <v>0</v>
      </c>
      <c r="K89" s="13">
        <v>0.6875</v>
      </c>
      <c r="L89" s="11"/>
      <c r="M89" s="11" t="s">
        <v>66</v>
      </c>
      <c r="N89" s="11" t="s">
        <v>66</v>
      </c>
      <c r="O89" s="11" t="s">
        <v>66</v>
      </c>
      <c r="P89" s="13" t="s">
        <v>66</v>
      </c>
      <c r="Q89" s="13" t="s">
        <v>66</v>
      </c>
      <c r="R89" s="13"/>
      <c r="S89" s="11" t="s">
        <v>75</v>
      </c>
      <c r="T89" s="14">
        <v>13.6</v>
      </c>
      <c r="U89" s="11"/>
      <c r="V89" s="13">
        <f t="shared" si="4"/>
        <v>0.54166666666666663</v>
      </c>
      <c r="W89" s="11">
        <v>800</v>
      </c>
      <c r="X89" s="11" t="s">
        <v>157</v>
      </c>
      <c r="Y89" s="15"/>
      <c r="Z89" s="11" t="s">
        <v>428</v>
      </c>
      <c r="AA89" s="11" t="s">
        <v>608</v>
      </c>
      <c r="AB89" s="73">
        <f t="shared" si="5"/>
        <v>0</v>
      </c>
      <c r="AC89" s="11"/>
      <c r="AE89" s="8"/>
      <c r="AF89" s="8"/>
      <c r="AG89" s="8"/>
      <c r="AH89" s="9"/>
    </row>
    <row r="90" spans="1:34" x14ac:dyDescent="0.35">
      <c r="A90" s="11" t="s">
        <v>1</v>
      </c>
      <c r="B90" s="11" t="s">
        <v>14</v>
      </c>
      <c r="C90" s="11" t="s">
        <v>62</v>
      </c>
      <c r="D90" s="11" t="s">
        <v>599</v>
      </c>
      <c r="E90" s="11" t="s">
        <v>423</v>
      </c>
      <c r="F90" s="11" t="s">
        <v>601</v>
      </c>
      <c r="G90" s="11" t="s">
        <v>166</v>
      </c>
      <c r="H90" s="11" t="s">
        <v>200</v>
      </c>
      <c r="I90" s="13">
        <v>0.22916666666666666</v>
      </c>
      <c r="J90" s="11">
        <v>0</v>
      </c>
      <c r="K90" s="13">
        <v>0.75</v>
      </c>
      <c r="L90" s="11" t="s">
        <v>66</v>
      </c>
      <c r="M90" s="11" t="s">
        <v>66</v>
      </c>
      <c r="N90" s="11" t="s">
        <v>66</v>
      </c>
      <c r="O90" s="11" t="s">
        <v>66</v>
      </c>
      <c r="P90" s="13" t="s">
        <v>66</v>
      </c>
      <c r="Q90" s="13"/>
      <c r="R90" s="13"/>
      <c r="S90" s="11" t="s">
        <v>75</v>
      </c>
      <c r="T90" s="14">
        <v>13.6</v>
      </c>
      <c r="U90" s="11"/>
      <c r="V90" s="13">
        <f t="shared" si="4"/>
        <v>0.52083333333333337</v>
      </c>
      <c r="W90" s="11">
        <v>800</v>
      </c>
      <c r="X90" s="11" t="s">
        <v>157</v>
      </c>
      <c r="Y90" s="15"/>
      <c r="Z90" s="11" t="s">
        <v>428</v>
      </c>
      <c r="AA90" s="11" t="s">
        <v>608</v>
      </c>
      <c r="AB90" s="73">
        <f t="shared" si="5"/>
        <v>0</v>
      </c>
      <c r="AC90" s="11"/>
      <c r="AE90" s="8"/>
      <c r="AF90" s="8"/>
      <c r="AG90" s="8"/>
      <c r="AH90" s="9"/>
    </row>
    <row r="91" spans="1:34" x14ac:dyDescent="0.35">
      <c r="A91" s="11" t="s">
        <v>0</v>
      </c>
      <c r="B91" s="11" t="s">
        <v>702</v>
      </c>
      <c r="C91" s="11" t="s">
        <v>62</v>
      </c>
      <c r="D91" s="11" t="s">
        <v>701</v>
      </c>
      <c r="E91" s="11"/>
      <c r="F91" s="11"/>
      <c r="G91" s="11" t="s">
        <v>612</v>
      </c>
      <c r="H91" s="11" t="s">
        <v>74</v>
      </c>
      <c r="I91" s="13">
        <v>0.25</v>
      </c>
      <c r="J91" s="11">
        <v>0</v>
      </c>
      <c r="K91" s="13">
        <v>0.625</v>
      </c>
      <c r="L91" s="11" t="s">
        <v>66</v>
      </c>
      <c r="M91" s="11" t="s">
        <v>66</v>
      </c>
      <c r="N91" s="11" t="s">
        <v>66</v>
      </c>
      <c r="O91" s="11" t="s">
        <v>66</v>
      </c>
      <c r="P91" s="13" t="s">
        <v>66</v>
      </c>
      <c r="Q91" s="13"/>
      <c r="R91" s="13"/>
      <c r="S91" s="11" t="s">
        <v>75</v>
      </c>
      <c r="T91" s="14">
        <v>13.6</v>
      </c>
      <c r="U91" s="82" t="s">
        <v>708</v>
      </c>
      <c r="V91" s="13">
        <f t="shared" si="4"/>
        <v>0.375</v>
      </c>
      <c r="W91" s="11">
        <v>386</v>
      </c>
      <c r="X91" s="11" t="s">
        <v>250</v>
      </c>
      <c r="Y91" s="15">
        <f>835/2</f>
        <v>417.5</v>
      </c>
      <c r="Z91" s="11" t="s">
        <v>704</v>
      </c>
      <c r="AA91" s="11"/>
      <c r="AB91" s="73"/>
      <c r="AC91" s="11" t="s">
        <v>703</v>
      </c>
      <c r="AE91" s="8"/>
      <c r="AF91" s="8"/>
      <c r="AG91" s="8"/>
      <c r="AH91" s="9"/>
    </row>
    <row r="92" spans="1:34" x14ac:dyDescent="0.35">
      <c r="A92" s="11" t="s">
        <v>0</v>
      </c>
      <c r="B92" s="11" t="s">
        <v>6</v>
      </c>
      <c r="C92" s="11" t="s">
        <v>62</v>
      </c>
      <c r="D92" s="11" t="s">
        <v>701</v>
      </c>
      <c r="E92" s="11"/>
      <c r="F92" s="11"/>
      <c r="G92" s="11" t="s">
        <v>612</v>
      </c>
      <c r="H92" s="11" t="s">
        <v>65</v>
      </c>
      <c r="I92" s="13">
        <v>0.25</v>
      </c>
      <c r="J92" s="11">
        <v>0</v>
      </c>
      <c r="K92" s="13">
        <v>0.39583333333333331</v>
      </c>
      <c r="L92" s="11" t="s">
        <v>66</v>
      </c>
      <c r="M92" s="11" t="s">
        <v>66</v>
      </c>
      <c r="N92" s="11" t="s">
        <v>66</v>
      </c>
      <c r="O92" s="11" t="s">
        <v>66</v>
      </c>
      <c r="P92" s="13" t="s">
        <v>66</v>
      </c>
      <c r="Q92" s="13"/>
      <c r="R92" s="13"/>
      <c r="S92" s="11" t="s">
        <v>75</v>
      </c>
      <c r="T92" s="14">
        <v>13.6</v>
      </c>
      <c r="U92" s="82" t="s">
        <v>708</v>
      </c>
      <c r="V92" s="13">
        <f t="shared" si="4"/>
        <v>0.14583333333333331</v>
      </c>
      <c r="W92" s="11">
        <v>130</v>
      </c>
      <c r="X92" s="11" t="s">
        <v>250</v>
      </c>
      <c r="Y92" s="15"/>
      <c r="Z92" s="11" t="s">
        <v>704</v>
      </c>
      <c r="AA92" s="11"/>
      <c r="AB92" s="73"/>
      <c r="AC92" s="11" t="s">
        <v>703</v>
      </c>
      <c r="AE92" s="8"/>
      <c r="AF92" s="8"/>
      <c r="AG92" s="8"/>
      <c r="AH92" s="9"/>
    </row>
    <row r="93" spans="1:34" x14ac:dyDescent="0.35">
      <c r="A93" s="11" t="s">
        <v>1</v>
      </c>
      <c r="B93" s="11" t="s">
        <v>3</v>
      </c>
      <c r="C93" s="11" t="s">
        <v>62</v>
      </c>
      <c r="D93" s="11" t="s">
        <v>444</v>
      </c>
      <c r="E93" s="11" t="s">
        <v>423</v>
      </c>
      <c r="F93" s="11" t="s">
        <v>445</v>
      </c>
      <c r="G93" s="11" t="s">
        <v>79</v>
      </c>
      <c r="H93" s="11" t="s">
        <v>446</v>
      </c>
      <c r="I93" s="13">
        <v>0.25</v>
      </c>
      <c r="J93" s="11">
        <v>0</v>
      </c>
      <c r="K93" s="13">
        <v>0.54166666666666663</v>
      </c>
      <c r="L93" s="11" t="s">
        <v>66</v>
      </c>
      <c r="M93" s="11" t="s">
        <v>66</v>
      </c>
      <c r="N93" s="11" t="s">
        <v>66</v>
      </c>
      <c r="O93" s="11" t="s">
        <v>66</v>
      </c>
      <c r="P93" s="13" t="s">
        <v>66</v>
      </c>
      <c r="Q93" s="13"/>
      <c r="R93" s="13"/>
      <c r="S93" s="11" t="s">
        <v>80</v>
      </c>
      <c r="T93" s="14">
        <v>14.9</v>
      </c>
      <c r="U93" s="11"/>
      <c r="V93" s="13">
        <f t="shared" si="4"/>
        <v>0.29166666666666663</v>
      </c>
      <c r="W93" s="11">
        <v>380</v>
      </c>
      <c r="X93" s="11" t="s">
        <v>157</v>
      </c>
      <c r="Y93" s="15">
        <v>450</v>
      </c>
      <c r="Z93" s="11" t="s">
        <v>428</v>
      </c>
      <c r="AA93" s="11" t="s">
        <v>447</v>
      </c>
      <c r="AB93" s="73">
        <f t="shared" ref="AB93:AB97" si="8">Y93/W93</f>
        <v>1.1842105263157894</v>
      </c>
      <c r="AC93" s="11"/>
      <c r="AE93" s="8"/>
      <c r="AF93" s="8"/>
      <c r="AG93" s="8"/>
      <c r="AH93" s="9"/>
    </row>
    <row r="94" spans="1:34" x14ac:dyDescent="0.35">
      <c r="A94" s="11" t="s">
        <v>1</v>
      </c>
      <c r="B94" s="11" t="s">
        <v>3</v>
      </c>
      <c r="C94" s="11" t="s">
        <v>62</v>
      </c>
      <c r="D94" s="11" t="s">
        <v>448</v>
      </c>
      <c r="E94" s="11" t="s">
        <v>423</v>
      </c>
      <c r="F94" s="11" t="s">
        <v>449</v>
      </c>
      <c r="G94" s="11" t="s">
        <v>79</v>
      </c>
      <c r="H94" s="11" t="s">
        <v>214</v>
      </c>
      <c r="I94" s="13">
        <v>0.30208333333333331</v>
      </c>
      <c r="J94" s="11">
        <v>0</v>
      </c>
      <c r="K94" s="13">
        <v>0.61458333333333337</v>
      </c>
      <c r="L94" s="11" t="s">
        <v>66</v>
      </c>
      <c r="M94" s="11" t="s">
        <v>66</v>
      </c>
      <c r="N94" s="11" t="s">
        <v>66</v>
      </c>
      <c r="O94" s="11" t="s">
        <v>66</v>
      </c>
      <c r="P94" s="13" t="s">
        <v>66</v>
      </c>
      <c r="Q94" s="13" t="s">
        <v>66</v>
      </c>
      <c r="R94" s="13"/>
      <c r="S94" s="11" t="s">
        <v>80</v>
      </c>
      <c r="T94" s="14">
        <v>14.9</v>
      </c>
      <c r="U94" s="11"/>
      <c r="V94" s="13">
        <f t="shared" si="4"/>
        <v>0.31250000000000006</v>
      </c>
      <c r="W94" s="11">
        <v>445</v>
      </c>
      <c r="X94" s="11" t="s">
        <v>157</v>
      </c>
      <c r="Y94" s="15">
        <v>605</v>
      </c>
      <c r="Z94" s="11" t="s">
        <v>428</v>
      </c>
      <c r="AA94" s="11" t="s">
        <v>447</v>
      </c>
      <c r="AB94" s="73">
        <f t="shared" si="8"/>
        <v>1.3595505617977528</v>
      </c>
      <c r="AC94" s="11"/>
      <c r="AE94" s="8"/>
      <c r="AF94" s="8"/>
      <c r="AG94" s="8"/>
      <c r="AH94" s="9"/>
    </row>
    <row r="95" spans="1:34" x14ac:dyDescent="0.35">
      <c r="A95" s="11" t="s">
        <v>1</v>
      </c>
      <c r="B95" s="11" t="s">
        <v>3</v>
      </c>
      <c r="C95" s="11" t="s">
        <v>62</v>
      </c>
      <c r="D95" s="11" t="s">
        <v>443</v>
      </c>
      <c r="E95" s="11" t="s">
        <v>423</v>
      </c>
      <c r="F95" s="11" t="s">
        <v>450</v>
      </c>
      <c r="G95" s="11" t="s">
        <v>79</v>
      </c>
      <c r="H95" s="11" t="s">
        <v>451</v>
      </c>
      <c r="I95" s="13">
        <v>0.27083333333333331</v>
      </c>
      <c r="J95" s="11">
        <v>0</v>
      </c>
      <c r="K95" s="13">
        <v>0.59375</v>
      </c>
      <c r="L95" s="11" t="s">
        <v>66</v>
      </c>
      <c r="M95" s="11"/>
      <c r="N95" s="11" t="s">
        <v>66</v>
      </c>
      <c r="O95" s="11"/>
      <c r="P95" s="11" t="s">
        <v>66</v>
      </c>
      <c r="Q95" s="13"/>
      <c r="R95" s="13"/>
      <c r="S95" s="11" t="s">
        <v>80</v>
      </c>
      <c r="T95" s="14">
        <v>14.9</v>
      </c>
      <c r="U95" s="11"/>
      <c r="V95" s="13">
        <f t="shared" si="4"/>
        <v>0.32291666666666669</v>
      </c>
      <c r="W95" s="11">
        <v>551</v>
      </c>
      <c r="X95" s="11" t="s">
        <v>157</v>
      </c>
      <c r="Y95" s="15">
        <v>780</v>
      </c>
      <c r="Z95" s="11" t="s">
        <v>428</v>
      </c>
      <c r="AA95" s="11" t="s">
        <v>447</v>
      </c>
      <c r="AB95" s="73">
        <f t="shared" si="8"/>
        <v>1.4156079854809438</v>
      </c>
      <c r="AC95" s="11"/>
      <c r="AE95" s="8"/>
      <c r="AF95" s="8"/>
      <c r="AG95" s="8"/>
      <c r="AH95" s="9"/>
    </row>
    <row r="96" spans="1:34" x14ac:dyDescent="0.35">
      <c r="A96" s="11" t="s">
        <v>1</v>
      </c>
      <c r="B96" s="11" t="s">
        <v>18</v>
      </c>
      <c r="C96" s="11" t="s">
        <v>62</v>
      </c>
      <c r="D96" s="11" t="s">
        <v>452</v>
      </c>
      <c r="E96" s="11" t="s">
        <v>423</v>
      </c>
      <c r="F96" s="11" t="s">
        <v>733</v>
      </c>
      <c r="G96" s="11" t="s">
        <v>153</v>
      </c>
      <c r="H96" s="11" t="s">
        <v>735</v>
      </c>
      <c r="I96" s="13">
        <v>0.29166666666666669</v>
      </c>
      <c r="J96" s="11">
        <v>1</v>
      </c>
      <c r="K96" s="13">
        <v>0.83333333333333337</v>
      </c>
      <c r="L96" s="11" t="s">
        <v>66</v>
      </c>
      <c r="M96" s="11" t="s">
        <v>66</v>
      </c>
      <c r="N96" s="11" t="s">
        <v>66</v>
      </c>
      <c r="O96" s="11" t="s">
        <v>66</v>
      </c>
      <c r="P96" s="13" t="s">
        <v>66</v>
      </c>
      <c r="Q96" s="13" t="s">
        <v>66</v>
      </c>
      <c r="R96" s="13"/>
      <c r="S96" s="11" t="s">
        <v>75</v>
      </c>
      <c r="T96" s="14">
        <v>13.6</v>
      </c>
      <c r="U96" s="11"/>
      <c r="V96" s="80" t="s">
        <v>455</v>
      </c>
      <c r="W96" s="11">
        <v>1282</v>
      </c>
      <c r="X96" s="11" t="s">
        <v>157</v>
      </c>
      <c r="Y96" s="15">
        <v>2565</v>
      </c>
      <c r="Z96" s="11" t="s">
        <v>428</v>
      </c>
      <c r="AA96" s="11" t="s">
        <v>454</v>
      </c>
      <c r="AB96" s="73">
        <f t="shared" si="8"/>
        <v>2.000780031201248</v>
      </c>
      <c r="AC96" s="11"/>
      <c r="AE96" s="8"/>
      <c r="AF96" s="8"/>
      <c r="AG96" s="8"/>
      <c r="AH96" s="9"/>
    </row>
    <row r="97" spans="1:34" x14ac:dyDescent="0.35">
      <c r="A97" s="11" t="s">
        <v>1</v>
      </c>
      <c r="B97" s="11" t="s">
        <v>18</v>
      </c>
      <c r="C97" s="11" t="s">
        <v>62</v>
      </c>
      <c r="D97" s="11" t="s">
        <v>453</v>
      </c>
      <c r="E97" s="11" t="s">
        <v>423</v>
      </c>
      <c r="F97" s="11" t="s">
        <v>734</v>
      </c>
      <c r="G97" s="11" t="s">
        <v>153</v>
      </c>
      <c r="H97" s="11" t="s">
        <v>735</v>
      </c>
      <c r="I97" s="13">
        <v>0.125</v>
      </c>
      <c r="J97" s="11">
        <v>1</v>
      </c>
      <c r="K97" s="13">
        <v>0.72916666666666663</v>
      </c>
      <c r="L97" s="11"/>
      <c r="M97" s="11" t="s">
        <v>66</v>
      </c>
      <c r="N97" s="11" t="s">
        <v>66</v>
      </c>
      <c r="O97" s="11" t="s">
        <v>66</v>
      </c>
      <c r="P97" s="13" t="s">
        <v>66</v>
      </c>
      <c r="Q97" s="13"/>
      <c r="R97" s="13"/>
      <c r="S97" s="11" t="s">
        <v>75</v>
      </c>
      <c r="T97" s="14">
        <v>13.6</v>
      </c>
      <c r="U97" s="11"/>
      <c r="V97" s="80" t="s">
        <v>456</v>
      </c>
      <c r="W97" s="11">
        <v>1282</v>
      </c>
      <c r="X97" s="11" t="s">
        <v>157</v>
      </c>
      <c r="Y97" s="15">
        <v>2565</v>
      </c>
      <c r="Z97" s="11" t="s">
        <v>428</v>
      </c>
      <c r="AA97" s="11" t="s">
        <v>454</v>
      </c>
      <c r="AB97" s="73">
        <f t="shared" si="8"/>
        <v>2.000780031201248</v>
      </c>
      <c r="AC97" s="11"/>
      <c r="AE97" s="8"/>
      <c r="AF97" s="8"/>
      <c r="AG97" s="8"/>
      <c r="AH97" s="9"/>
    </row>
    <row r="98" spans="1:34" x14ac:dyDescent="0.35">
      <c r="A98" s="11" t="s">
        <v>2</v>
      </c>
      <c r="B98" s="11" t="s">
        <v>18</v>
      </c>
      <c r="C98" s="11" t="s">
        <v>62</v>
      </c>
      <c r="D98" s="11" t="s">
        <v>737</v>
      </c>
      <c r="E98" s="11"/>
      <c r="F98" s="11" t="s">
        <v>736</v>
      </c>
      <c r="G98" s="11" t="s">
        <v>469</v>
      </c>
      <c r="H98" s="11" t="s">
        <v>735</v>
      </c>
      <c r="I98" s="13">
        <v>0.125</v>
      </c>
      <c r="J98" s="11">
        <v>1</v>
      </c>
      <c r="K98" s="13">
        <v>0.45833333333333331</v>
      </c>
      <c r="L98" s="11"/>
      <c r="M98" s="11" t="s">
        <v>66</v>
      </c>
      <c r="N98" s="11" t="s">
        <v>66</v>
      </c>
      <c r="O98" s="11" t="s">
        <v>66</v>
      </c>
      <c r="P98" s="13"/>
      <c r="Q98" s="13"/>
      <c r="R98" s="13"/>
      <c r="S98" s="11" t="s">
        <v>75</v>
      </c>
      <c r="T98" s="14">
        <v>13.6</v>
      </c>
      <c r="U98" s="11"/>
      <c r="V98" s="80" t="s">
        <v>457</v>
      </c>
      <c r="W98" s="11">
        <v>1166</v>
      </c>
      <c r="X98" s="11" t="s">
        <v>170</v>
      </c>
      <c r="Y98" s="15"/>
      <c r="Z98" s="11" t="s">
        <v>167</v>
      </c>
      <c r="AA98" s="11" t="s">
        <v>458</v>
      </c>
      <c r="AB98" s="73"/>
      <c r="AC98" s="11"/>
      <c r="AE98" s="8"/>
      <c r="AF98" s="8"/>
      <c r="AG98" s="8"/>
      <c r="AH98" s="9"/>
    </row>
    <row r="99" spans="1:34" x14ac:dyDescent="0.35">
      <c r="A99" s="11" t="s">
        <v>2</v>
      </c>
      <c r="B99" s="11" t="s">
        <v>6</v>
      </c>
      <c r="C99" s="11" t="s">
        <v>62</v>
      </c>
      <c r="D99" s="11" t="s">
        <v>464</v>
      </c>
      <c r="E99" s="11"/>
      <c r="F99" s="11" t="s">
        <v>465</v>
      </c>
      <c r="G99" s="11" t="s">
        <v>165</v>
      </c>
      <c r="H99" s="11" t="s">
        <v>82</v>
      </c>
      <c r="I99" s="13">
        <v>0.125</v>
      </c>
      <c r="J99" s="11">
        <v>0</v>
      </c>
      <c r="K99" s="13">
        <v>0.625</v>
      </c>
      <c r="L99" s="11"/>
      <c r="M99" s="11" t="s">
        <v>66</v>
      </c>
      <c r="N99" s="11" t="s">
        <v>66</v>
      </c>
      <c r="O99" s="11" t="s">
        <v>66</v>
      </c>
      <c r="P99" s="13" t="s">
        <v>66</v>
      </c>
      <c r="Q99" s="13"/>
      <c r="R99" s="13"/>
      <c r="S99" s="11" t="s">
        <v>75</v>
      </c>
      <c r="T99" s="14">
        <v>13.6</v>
      </c>
      <c r="U99" s="11"/>
      <c r="V99" s="13">
        <f t="shared" ref="V99" si="9">K99-I99</f>
        <v>0.5</v>
      </c>
      <c r="W99" s="11">
        <v>749</v>
      </c>
      <c r="X99" s="11" t="s">
        <v>170</v>
      </c>
      <c r="Y99" s="15"/>
      <c r="Z99" s="11" t="s">
        <v>167</v>
      </c>
      <c r="AA99" s="11" t="s">
        <v>467</v>
      </c>
      <c r="AB99" s="73"/>
      <c r="AC99" s="11"/>
      <c r="AE99" s="8"/>
      <c r="AF99" s="8"/>
      <c r="AG99" s="8"/>
      <c r="AH99" s="9"/>
    </row>
    <row r="100" spans="1:34" x14ac:dyDescent="0.35">
      <c r="A100" s="11" t="s">
        <v>2</v>
      </c>
      <c r="B100" s="11" t="s">
        <v>6</v>
      </c>
      <c r="C100" s="11" t="s">
        <v>62</v>
      </c>
      <c r="D100" s="11" t="s">
        <v>464</v>
      </c>
      <c r="E100" s="11"/>
      <c r="F100" s="11" t="s">
        <v>465</v>
      </c>
      <c r="G100" s="11" t="s">
        <v>165</v>
      </c>
      <c r="H100" s="11" t="s">
        <v>82</v>
      </c>
      <c r="I100" s="13">
        <v>0.125</v>
      </c>
      <c r="J100" s="11">
        <v>2</v>
      </c>
      <c r="K100" s="13">
        <v>0.54166666666666663</v>
      </c>
      <c r="L100" s="11"/>
      <c r="M100" s="11"/>
      <c r="N100" s="11"/>
      <c r="O100" s="11"/>
      <c r="P100" s="13"/>
      <c r="Q100" s="13" t="s">
        <v>66</v>
      </c>
      <c r="R100" s="13"/>
      <c r="S100" s="11" t="s">
        <v>75</v>
      </c>
      <c r="T100" s="14">
        <v>13.6</v>
      </c>
      <c r="U100" s="11"/>
      <c r="V100" s="80" t="s">
        <v>466</v>
      </c>
      <c r="W100" s="11">
        <v>749</v>
      </c>
      <c r="X100" s="11" t="s">
        <v>170</v>
      </c>
      <c r="Y100" s="15"/>
      <c r="Z100" s="11" t="s">
        <v>167</v>
      </c>
      <c r="AA100" s="11" t="s">
        <v>467</v>
      </c>
      <c r="AB100" s="73"/>
      <c r="AC100" s="11"/>
      <c r="AE100" s="8"/>
      <c r="AF100" s="8"/>
      <c r="AG100" s="8"/>
      <c r="AH100" s="9"/>
    </row>
    <row r="101" spans="1:34" x14ac:dyDescent="0.35">
      <c r="A101" s="11" t="s">
        <v>2</v>
      </c>
      <c r="B101" s="11" t="s">
        <v>14</v>
      </c>
      <c r="C101" s="11" t="s">
        <v>62</v>
      </c>
      <c r="D101" s="11" t="s">
        <v>471</v>
      </c>
      <c r="E101" s="11"/>
      <c r="F101" s="11" t="s">
        <v>470</v>
      </c>
      <c r="G101" s="11" t="s">
        <v>165</v>
      </c>
      <c r="H101" s="11" t="s">
        <v>200</v>
      </c>
      <c r="I101" s="13">
        <v>0.125</v>
      </c>
      <c r="J101" s="11">
        <v>0</v>
      </c>
      <c r="K101" s="13">
        <v>0.66666666666666663</v>
      </c>
      <c r="L101" s="11"/>
      <c r="M101" s="11" t="s">
        <v>66</v>
      </c>
      <c r="N101" s="11" t="s">
        <v>66</v>
      </c>
      <c r="O101" s="11" t="s">
        <v>66</v>
      </c>
      <c r="P101" s="11" t="s">
        <v>66</v>
      </c>
      <c r="Q101" s="13"/>
      <c r="R101" s="13"/>
      <c r="S101" s="11" t="s">
        <v>75</v>
      </c>
      <c r="T101" s="14">
        <v>13.6</v>
      </c>
      <c r="U101" s="11"/>
      <c r="V101" s="13"/>
      <c r="W101" s="11">
        <v>620</v>
      </c>
      <c r="X101" s="11" t="s">
        <v>170</v>
      </c>
      <c r="Y101" s="15"/>
      <c r="Z101" s="11" t="s">
        <v>167</v>
      </c>
      <c r="AA101" s="16" t="s">
        <v>202</v>
      </c>
      <c r="AB101" s="73"/>
      <c r="AC101" s="11"/>
      <c r="AE101" s="8"/>
      <c r="AF101" s="8"/>
      <c r="AG101" s="8"/>
      <c r="AH101" s="9"/>
    </row>
    <row r="102" spans="1:34" x14ac:dyDescent="0.35">
      <c r="A102" s="11" t="s">
        <v>2</v>
      </c>
      <c r="B102" s="11" t="s">
        <v>14</v>
      </c>
      <c r="C102" s="11" t="s">
        <v>62</v>
      </c>
      <c r="D102" s="11" t="s">
        <v>471</v>
      </c>
      <c r="E102" s="11"/>
      <c r="F102" s="11" t="s">
        <v>470</v>
      </c>
      <c r="G102" s="11" t="s">
        <v>165</v>
      </c>
      <c r="H102" s="11" t="s">
        <v>200</v>
      </c>
      <c r="I102" s="13">
        <v>0.125</v>
      </c>
      <c r="J102" s="11">
        <v>1</v>
      </c>
      <c r="K102" s="13">
        <v>0.54166666666666663</v>
      </c>
      <c r="L102" s="11"/>
      <c r="M102" s="11"/>
      <c r="N102" s="11"/>
      <c r="O102" s="11"/>
      <c r="P102" s="13"/>
      <c r="Q102" s="13" t="s">
        <v>66</v>
      </c>
      <c r="R102" s="13"/>
      <c r="S102" s="11" t="s">
        <v>75</v>
      </c>
      <c r="T102" s="14">
        <v>13.6</v>
      </c>
      <c r="U102" s="11" t="s">
        <v>203</v>
      </c>
      <c r="V102" s="13"/>
      <c r="W102" s="11">
        <v>620</v>
      </c>
      <c r="X102" s="11" t="s">
        <v>170</v>
      </c>
      <c r="Y102" s="15"/>
      <c r="Z102" s="11" t="s">
        <v>167</v>
      </c>
      <c r="AA102" s="16" t="s">
        <v>202</v>
      </c>
      <c r="AB102" s="73"/>
      <c r="AC102" s="11"/>
      <c r="AE102" s="8"/>
      <c r="AF102" s="8"/>
      <c r="AG102" s="8"/>
      <c r="AH102" s="9"/>
    </row>
    <row r="103" spans="1:34" x14ac:dyDescent="0.35">
      <c r="A103" s="10" t="s">
        <v>1</v>
      </c>
      <c r="B103" s="10" t="s">
        <v>15</v>
      </c>
      <c r="C103" s="10" t="s">
        <v>62</v>
      </c>
      <c r="D103" s="11" t="s">
        <v>478</v>
      </c>
      <c r="E103" s="11" t="s">
        <v>423</v>
      </c>
      <c r="F103" s="11" t="s">
        <v>472</v>
      </c>
      <c r="G103" s="11" t="s">
        <v>83</v>
      </c>
      <c r="H103" s="11" t="s">
        <v>473</v>
      </c>
      <c r="I103" s="13">
        <v>0.45833333333333331</v>
      </c>
      <c r="J103" s="11">
        <v>3</v>
      </c>
      <c r="K103" s="13">
        <v>0.28125</v>
      </c>
      <c r="L103" s="11" t="s">
        <v>66</v>
      </c>
      <c r="M103" s="11" t="s">
        <v>66</v>
      </c>
      <c r="N103" s="11" t="s">
        <v>66</v>
      </c>
      <c r="O103" s="11" t="s">
        <v>66</v>
      </c>
      <c r="P103" s="13" t="s">
        <v>66</v>
      </c>
      <c r="Q103" s="13"/>
      <c r="R103" s="13"/>
      <c r="S103" s="11" t="s">
        <v>75</v>
      </c>
      <c r="T103" s="14">
        <v>13.6</v>
      </c>
      <c r="U103" s="11"/>
      <c r="V103" s="80" t="s">
        <v>474</v>
      </c>
      <c r="W103" s="11">
        <v>2225</v>
      </c>
      <c r="X103" s="11" t="s">
        <v>157</v>
      </c>
      <c r="Y103" s="15">
        <v>3400</v>
      </c>
      <c r="Z103" s="11" t="s">
        <v>428</v>
      </c>
      <c r="AA103" s="11" t="s">
        <v>475</v>
      </c>
      <c r="AB103" s="73">
        <f t="shared" ref="AB103:AB107" si="10">Y103/W103</f>
        <v>1.5280898876404494</v>
      </c>
      <c r="AC103" s="11"/>
      <c r="AE103" s="8"/>
      <c r="AF103" s="8"/>
      <c r="AG103" s="8"/>
      <c r="AH103" s="9"/>
    </row>
    <row r="104" spans="1:34" x14ac:dyDescent="0.35">
      <c r="A104" s="10" t="s">
        <v>1</v>
      </c>
      <c r="B104" s="10" t="s">
        <v>23</v>
      </c>
      <c r="C104" s="10" t="s">
        <v>62</v>
      </c>
      <c r="D104" s="11" t="s">
        <v>477</v>
      </c>
      <c r="E104" s="11" t="s">
        <v>423</v>
      </c>
      <c r="F104" s="11" t="s">
        <v>476</v>
      </c>
      <c r="G104" s="11" t="s">
        <v>83</v>
      </c>
      <c r="H104" s="11" t="s">
        <v>368</v>
      </c>
      <c r="I104" s="13">
        <v>0.27083333333333331</v>
      </c>
      <c r="J104" s="11">
        <v>1</v>
      </c>
      <c r="K104" s="13">
        <v>0.375</v>
      </c>
      <c r="L104" s="11"/>
      <c r="M104" s="11" t="s">
        <v>66</v>
      </c>
      <c r="N104" s="11" t="s">
        <v>66</v>
      </c>
      <c r="O104" s="11" t="s">
        <v>66</v>
      </c>
      <c r="P104" s="11" t="s">
        <v>66</v>
      </c>
      <c r="Q104" s="13" t="s">
        <v>66</v>
      </c>
      <c r="R104" s="13"/>
      <c r="S104" s="11" t="s">
        <v>75</v>
      </c>
      <c r="T104" s="14">
        <v>13.6</v>
      </c>
      <c r="U104" s="11"/>
      <c r="V104" s="80" t="s">
        <v>479</v>
      </c>
      <c r="W104" s="11">
        <v>1072</v>
      </c>
      <c r="X104" s="11" t="s">
        <v>157</v>
      </c>
      <c r="Y104" s="15">
        <v>2065</v>
      </c>
      <c r="Z104" s="11" t="s">
        <v>428</v>
      </c>
      <c r="AA104" s="11" t="s">
        <v>480</v>
      </c>
      <c r="AB104" s="73">
        <f t="shared" si="10"/>
        <v>1.9263059701492538</v>
      </c>
      <c r="AC104" s="11"/>
      <c r="AE104" s="8"/>
      <c r="AF104" s="8"/>
      <c r="AG104" s="8"/>
      <c r="AH104" s="9"/>
    </row>
    <row r="105" spans="1:34" x14ac:dyDescent="0.35">
      <c r="A105" s="10" t="s">
        <v>1</v>
      </c>
      <c r="B105" s="10" t="s">
        <v>17</v>
      </c>
      <c r="C105" s="10" t="s">
        <v>62</v>
      </c>
      <c r="D105" s="11" t="s">
        <v>483</v>
      </c>
      <c r="E105" s="11" t="s">
        <v>423</v>
      </c>
      <c r="F105" s="11" t="s">
        <v>481</v>
      </c>
      <c r="G105" s="11" t="s">
        <v>83</v>
      </c>
      <c r="H105" s="11" t="s">
        <v>482</v>
      </c>
      <c r="I105" s="13">
        <v>0.29166666666666669</v>
      </c>
      <c r="J105" s="11">
        <v>0</v>
      </c>
      <c r="K105" s="13">
        <v>0.85416666666666663</v>
      </c>
      <c r="L105" s="11"/>
      <c r="M105" s="11" t="s">
        <v>66</v>
      </c>
      <c r="N105" s="11" t="s">
        <v>66</v>
      </c>
      <c r="O105" s="11" t="s">
        <v>66</v>
      </c>
      <c r="P105" s="11" t="s">
        <v>66</v>
      </c>
      <c r="Q105" s="13" t="s">
        <v>66</v>
      </c>
      <c r="R105" s="13"/>
      <c r="S105" s="11" t="s">
        <v>75</v>
      </c>
      <c r="T105" s="14">
        <v>13.6</v>
      </c>
      <c r="U105" s="11"/>
      <c r="V105" s="13">
        <f>K105-I105</f>
        <v>0.5625</v>
      </c>
      <c r="W105" s="11">
        <v>752</v>
      </c>
      <c r="X105" s="11" t="s">
        <v>157</v>
      </c>
      <c r="Y105" s="15">
        <v>891.27</v>
      </c>
      <c r="Z105" s="11" t="s">
        <v>428</v>
      </c>
      <c r="AA105" s="11" t="s">
        <v>484</v>
      </c>
      <c r="AB105" s="73">
        <f t="shared" si="10"/>
        <v>1.1851994680851063</v>
      </c>
      <c r="AC105" s="11"/>
      <c r="AE105" s="8"/>
      <c r="AF105" s="8"/>
      <c r="AG105" s="8"/>
      <c r="AH105" s="9"/>
    </row>
    <row r="106" spans="1:34" x14ac:dyDescent="0.35">
      <c r="A106" s="10" t="s">
        <v>1</v>
      </c>
      <c r="B106" s="10" t="s">
        <v>8</v>
      </c>
      <c r="C106" s="10" t="s">
        <v>62</v>
      </c>
      <c r="D106" s="11" t="s">
        <v>486</v>
      </c>
      <c r="E106" s="11" t="s">
        <v>423</v>
      </c>
      <c r="F106" s="11" t="s">
        <v>485</v>
      </c>
      <c r="G106" s="11" t="s">
        <v>83</v>
      </c>
      <c r="H106" s="11" t="s">
        <v>283</v>
      </c>
      <c r="I106" s="13">
        <v>0.29166666666666669</v>
      </c>
      <c r="J106" s="11">
        <v>2</v>
      </c>
      <c r="K106" s="13">
        <v>0.23958333333333334</v>
      </c>
      <c r="L106" s="11"/>
      <c r="M106" s="11" t="s">
        <v>66</v>
      </c>
      <c r="N106" s="11" t="s">
        <v>66</v>
      </c>
      <c r="O106" s="11" t="s">
        <v>66</v>
      </c>
      <c r="P106" s="11" t="s">
        <v>66</v>
      </c>
      <c r="Q106" s="13" t="s">
        <v>66</v>
      </c>
      <c r="R106" s="13"/>
      <c r="S106" s="11" t="s">
        <v>75</v>
      </c>
      <c r="T106" s="14">
        <v>13.6</v>
      </c>
      <c r="U106" s="11"/>
      <c r="V106" s="80" t="s">
        <v>487</v>
      </c>
      <c r="W106" s="11">
        <v>1505</v>
      </c>
      <c r="X106" s="11" t="s">
        <v>157</v>
      </c>
      <c r="Y106" s="15">
        <v>2015</v>
      </c>
      <c r="Z106" s="11" t="s">
        <v>428</v>
      </c>
      <c r="AA106" s="11" t="s">
        <v>480</v>
      </c>
      <c r="AB106" s="73">
        <f t="shared" si="10"/>
        <v>1.3388704318936877</v>
      </c>
      <c r="AC106" s="11"/>
      <c r="AE106" s="8"/>
      <c r="AF106" s="8"/>
      <c r="AG106" s="8"/>
      <c r="AH106" s="9"/>
    </row>
    <row r="107" spans="1:34" x14ac:dyDescent="0.35">
      <c r="A107" s="10" t="s">
        <v>1</v>
      </c>
      <c r="B107" s="10" t="s">
        <v>11</v>
      </c>
      <c r="C107" s="10" t="s">
        <v>141</v>
      </c>
      <c r="D107" s="11" t="s">
        <v>488</v>
      </c>
      <c r="E107" s="11" t="s">
        <v>423</v>
      </c>
      <c r="F107" s="11" t="s">
        <v>489</v>
      </c>
      <c r="G107" s="11" t="s">
        <v>89</v>
      </c>
      <c r="H107" s="11" t="s">
        <v>96</v>
      </c>
      <c r="I107" s="13">
        <v>0.29166666666666669</v>
      </c>
      <c r="J107" s="11">
        <v>1</v>
      </c>
      <c r="K107" s="13">
        <v>0.58333333333333337</v>
      </c>
      <c r="L107" s="11" t="s">
        <v>66</v>
      </c>
      <c r="M107" s="11" t="s">
        <v>66</v>
      </c>
      <c r="N107" s="11" t="s">
        <v>66</v>
      </c>
      <c r="O107" s="11" t="s">
        <v>66</v>
      </c>
      <c r="P107" s="13" t="s">
        <v>66</v>
      </c>
      <c r="Q107" s="13" t="s">
        <v>66</v>
      </c>
      <c r="R107" s="13"/>
      <c r="S107" s="11" t="s">
        <v>75</v>
      </c>
      <c r="T107" s="14">
        <v>13.6</v>
      </c>
      <c r="U107" s="11"/>
      <c r="V107" s="80" t="s">
        <v>491</v>
      </c>
      <c r="W107" s="11">
        <v>1229</v>
      </c>
      <c r="X107" s="11" t="s">
        <v>157</v>
      </c>
      <c r="Y107" s="15">
        <v>1520</v>
      </c>
      <c r="Z107" s="11" t="s">
        <v>428</v>
      </c>
      <c r="AA107" s="11" t="s">
        <v>490</v>
      </c>
      <c r="AB107" s="73">
        <f t="shared" si="10"/>
        <v>1.2367778681855166</v>
      </c>
      <c r="AC107" s="11"/>
      <c r="AE107" s="8"/>
      <c r="AF107" s="8"/>
      <c r="AG107" s="8"/>
      <c r="AH107" s="9"/>
    </row>
    <row r="108" spans="1:34" x14ac:dyDescent="0.35">
      <c r="A108" s="10" t="s">
        <v>1</v>
      </c>
      <c r="B108" s="10" t="s">
        <v>11</v>
      </c>
      <c r="C108" s="10" t="s">
        <v>141</v>
      </c>
      <c r="D108" s="11" t="s">
        <v>492</v>
      </c>
      <c r="E108" s="11" t="s">
        <v>423</v>
      </c>
      <c r="F108" s="11" t="s">
        <v>494</v>
      </c>
      <c r="G108" s="11" t="s">
        <v>89</v>
      </c>
      <c r="H108" s="11" t="s">
        <v>96</v>
      </c>
      <c r="I108" s="13">
        <v>0.25</v>
      </c>
      <c r="J108" s="11">
        <v>1</v>
      </c>
      <c r="K108" s="13">
        <v>0.54166666666666663</v>
      </c>
      <c r="L108" s="11"/>
      <c r="M108" s="11" t="s">
        <v>66</v>
      </c>
      <c r="N108" s="11" t="s">
        <v>66</v>
      </c>
      <c r="O108" s="11" t="s">
        <v>66</v>
      </c>
      <c r="P108" s="13" t="s">
        <v>66</v>
      </c>
      <c r="Q108" s="13" t="s">
        <v>66</v>
      </c>
      <c r="R108" s="13"/>
      <c r="S108" s="11" t="s">
        <v>75</v>
      </c>
      <c r="T108" s="14">
        <v>13.6</v>
      </c>
      <c r="U108" s="11"/>
      <c r="V108" s="80" t="s">
        <v>491</v>
      </c>
      <c r="W108" s="11">
        <v>1229</v>
      </c>
      <c r="X108" s="11" t="s">
        <v>157</v>
      </c>
      <c r="Y108" s="15">
        <v>1520</v>
      </c>
      <c r="Z108" s="11" t="s">
        <v>428</v>
      </c>
      <c r="AA108" s="11" t="s">
        <v>490</v>
      </c>
      <c r="AB108" s="73">
        <f t="shared" ref="AB108" si="11">Y108/W108</f>
        <v>1.2367778681855166</v>
      </c>
      <c r="AC108" s="11"/>
      <c r="AE108" s="8"/>
      <c r="AF108" s="8"/>
      <c r="AG108" s="8"/>
      <c r="AH108" s="9"/>
    </row>
    <row r="109" spans="1:34" x14ac:dyDescent="0.35">
      <c r="A109" s="10" t="s">
        <v>1</v>
      </c>
      <c r="B109" s="10" t="s">
        <v>11</v>
      </c>
      <c r="C109" s="10" t="s">
        <v>141</v>
      </c>
      <c r="D109" s="11" t="s">
        <v>493</v>
      </c>
      <c r="E109" s="11" t="s">
        <v>423</v>
      </c>
      <c r="F109" s="11" t="s">
        <v>495</v>
      </c>
      <c r="G109" s="11" t="s">
        <v>89</v>
      </c>
      <c r="H109" s="11" t="s">
        <v>96</v>
      </c>
      <c r="I109" s="13">
        <v>0.3125</v>
      </c>
      <c r="J109" s="11">
        <v>1</v>
      </c>
      <c r="K109" s="13">
        <v>0.60416666666666663</v>
      </c>
      <c r="L109" s="11"/>
      <c r="M109" s="11" t="s">
        <v>66</v>
      </c>
      <c r="N109" s="11" t="s">
        <v>66</v>
      </c>
      <c r="O109" s="11" t="s">
        <v>66</v>
      </c>
      <c r="P109" s="13" t="s">
        <v>66</v>
      </c>
      <c r="Q109" s="13" t="s">
        <v>66</v>
      </c>
      <c r="R109" s="13"/>
      <c r="S109" s="11" t="s">
        <v>75</v>
      </c>
      <c r="T109" s="14">
        <v>13.6</v>
      </c>
      <c r="U109" s="11"/>
      <c r="V109" s="80" t="s">
        <v>491</v>
      </c>
      <c r="W109" s="11">
        <v>1229</v>
      </c>
      <c r="X109" s="11" t="s">
        <v>157</v>
      </c>
      <c r="Y109" s="15">
        <v>1410</v>
      </c>
      <c r="Z109" s="11" t="s">
        <v>428</v>
      </c>
      <c r="AA109" s="11" t="s">
        <v>490</v>
      </c>
      <c r="AB109" s="73">
        <f t="shared" ref="AB109:AB128" si="12">Y109/W109</f>
        <v>1.1472742066720911</v>
      </c>
      <c r="AC109" s="11"/>
      <c r="AE109" s="8"/>
      <c r="AF109" s="8"/>
      <c r="AG109" s="8"/>
      <c r="AH109" s="9"/>
    </row>
    <row r="110" spans="1:34" x14ac:dyDescent="0.35">
      <c r="A110" s="10" t="s">
        <v>1</v>
      </c>
      <c r="B110" s="10" t="s">
        <v>11</v>
      </c>
      <c r="C110" s="10" t="s">
        <v>141</v>
      </c>
      <c r="D110" s="11" t="s">
        <v>501</v>
      </c>
      <c r="E110" s="11" t="s">
        <v>423</v>
      </c>
      <c r="F110" s="11" t="s">
        <v>496</v>
      </c>
      <c r="G110" s="11" t="s">
        <v>89</v>
      </c>
      <c r="H110" s="11" t="s">
        <v>102</v>
      </c>
      <c r="I110" s="13">
        <v>0.3125</v>
      </c>
      <c r="J110" s="11">
        <v>1</v>
      </c>
      <c r="K110" s="13">
        <v>0.72916666666666663</v>
      </c>
      <c r="L110" s="11" t="s">
        <v>66</v>
      </c>
      <c r="M110" s="11" t="s">
        <v>66</v>
      </c>
      <c r="N110" s="11" t="s">
        <v>66</v>
      </c>
      <c r="O110" s="11" t="s">
        <v>66</v>
      </c>
      <c r="P110" s="13" t="s">
        <v>66</v>
      </c>
      <c r="Q110" s="13" t="s">
        <v>66</v>
      </c>
      <c r="R110" s="13"/>
      <c r="S110" s="11" t="s">
        <v>75</v>
      </c>
      <c r="T110" s="14">
        <v>13.6</v>
      </c>
      <c r="U110" s="11"/>
      <c r="V110" s="80" t="s">
        <v>500</v>
      </c>
      <c r="W110" s="11">
        <v>1820</v>
      </c>
      <c r="X110" s="11" t="s">
        <v>157</v>
      </c>
      <c r="Y110" s="15">
        <v>1750</v>
      </c>
      <c r="Z110" s="11" t="s">
        <v>428</v>
      </c>
      <c r="AA110" s="11" t="s">
        <v>490</v>
      </c>
      <c r="AB110" s="73">
        <f t="shared" si="12"/>
        <v>0.96153846153846156</v>
      </c>
      <c r="AC110" s="11"/>
      <c r="AE110" s="8"/>
      <c r="AF110" s="8"/>
      <c r="AG110" s="8"/>
      <c r="AH110" s="9"/>
    </row>
    <row r="111" spans="1:34" x14ac:dyDescent="0.35">
      <c r="A111" s="10" t="s">
        <v>1</v>
      </c>
      <c r="B111" s="10" t="s">
        <v>11</v>
      </c>
      <c r="C111" s="10" t="s">
        <v>141</v>
      </c>
      <c r="D111" s="11" t="s">
        <v>502</v>
      </c>
      <c r="E111" s="11" t="s">
        <v>423</v>
      </c>
      <c r="F111" s="11" t="s">
        <v>497</v>
      </c>
      <c r="G111" s="11" t="s">
        <v>89</v>
      </c>
      <c r="H111" s="11" t="s">
        <v>102</v>
      </c>
      <c r="I111" s="13">
        <v>0.27083333333333331</v>
      </c>
      <c r="J111" s="11">
        <v>1</v>
      </c>
      <c r="K111" s="13">
        <v>0.6875</v>
      </c>
      <c r="L111" s="11"/>
      <c r="M111" s="11" t="s">
        <v>66</v>
      </c>
      <c r="N111" s="11" t="s">
        <v>66</v>
      </c>
      <c r="O111" s="11" t="s">
        <v>66</v>
      </c>
      <c r="P111" s="13" t="s">
        <v>66</v>
      </c>
      <c r="Q111" s="13" t="s">
        <v>66</v>
      </c>
      <c r="R111" s="13"/>
      <c r="S111" s="11" t="s">
        <v>75</v>
      </c>
      <c r="T111" s="14">
        <v>13.6</v>
      </c>
      <c r="U111" s="11"/>
      <c r="V111" s="80" t="s">
        <v>500</v>
      </c>
      <c r="W111" s="11">
        <v>1820</v>
      </c>
      <c r="X111" s="11" t="s">
        <v>157</v>
      </c>
      <c r="Y111" s="15">
        <v>1750</v>
      </c>
      <c r="Z111" s="11" t="s">
        <v>428</v>
      </c>
      <c r="AA111" s="11" t="s">
        <v>490</v>
      </c>
      <c r="AB111" s="73">
        <f t="shared" si="12"/>
        <v>0.96153846153846156</v>
      </c>
      <c r="AC111" s="11"/>
      <c r="AE111" s="8"/>
      <c r="AF111" s="8"/>
      <c r="AG111" s="8"/>
      <c r="AH111" s="9"/>
    </row>
    <row r="112" spans="1:34" x14ac:dyDescent="0.35">
      <c r="A112" s="10" t="s">
        <v>1</v>
      </c>
      <c r="B112" s="10" t="s">
        <v>11</v>
      </c>
      <c r="C112" s="10" t="s">
        <v>141</v>
      </c>
      <c r="D112" s="11" t="s">
        <v>503</v>
      </c>
      <c r="E112" s="11" t="s">
        <v>423</v>
      </c>
      <c r="F112" s="11" t="s">
        <v>498</v>
      </c>
      <c r="G112" s="11" t="s">
        <v>89</v>
      </c>
      <c r="H112" s="11" t="s">
        <v>102</v>
      </c>
      <c r="I112" s="13">
        <v>0.29166666666666669</v>
      </c>
      <c r="J112" s="11">
        <v>1</v>
      </c>
      <c r="K112" s="13">
        <v>0.70833333333333337</v>
      </c>
      <c r="L112" s="11"/>
      <c r="M112" s="11" t="s">
        <v>66</v>
      </c>
      <c r="N112" s="11" t="s">
        <v>66</v>
      </c>
      <c r="O112" s="11" t="s">
        <v>66</v>
      </c>
      <c r="P112" s="13" t="s">
        <v>66</v>
      </c>
      <c r="Q112" s="13" t="s">
        <v>66</v>
      </c>
      <c r="R112" s="13"/>
      <c r="S112" s="11" t="s">
        <v>75</v>
      </c>
      <c r="T112" s="14">
        <v>13.6</v>
      </c>
      <c r="U112" s="11"/>
      <c r="V112" s="80" t="s">
        <v>500</v>
      </c>
      <c r="W112" s="11">
        <v>1820</v>
      </c>
      <c r="X112" s="11" t="s">
        <v>157</v>
      </c>
      <c r="Y112" s="15">
        <v>1750</v>
      </c>
      <c r="Z112" s="11" t="s">
        <v>428</v>
      </c>
      <c r="AA112" s="11" t="s">
        <v>490</v>
      </c>
      <c r="AB112" s="73">
        <f t="shared" si="12"/>
        <v>0.96153846153846156</v>
      </c>
      <c r="AC112" s="11"/>
      <c r="AE112" s="8"/>
      <c r="AF112" s="8"/>
      <c r="AG112" s="8"/>
      <c r="AH112" s="9"/>
    </row>
    <row r="113" spans="1:34" x14ac:dyDescent="0.35">
      <c r="A113" s="10" t="s">
        <v>1</v>
      </c>
      <c r="B113" s="10" t="s">
        <v>22</v>
      </c>
      <c r="C113" s="10" t="s">
        <v>141</v>
      </c>
      <c r="D113" s="11" t="s">
        <v>504</v>
      </c>
      <c r="E113" s="11" t="s">
        <v>423</v>
      </c>
      <c r="F113" s="11" t="s">
        <v>505</v>
      </c>
      <c r="G113" s="11" t="s">
        <v>89</v>
      </c>
      <c r="H113" s="11" t="s">
        <v>116</v>
      </c>
      <c r="I113" s="13">
        <v>0.29166666666666669</v>
      </c>
      <c r="J113" s="11">
        <v>1</v>
      </c>
      <c r="K113" s="13">
        <v>0.77083333333333337</v>
      </c>
      <c r="L113" s="11"/>
      <c r="M113" s="11" t="s">
        <v>66</v>
      </c>
      <c r="N113" s="11"/>
      <c r="O113" s="11" t="s">
        <v>66</v>
      </c>
      <c r="P113" s="13"/>
      <c r="Q113" s="13" t="s">
        <v>66</v>
      </c>
      <c r="R113" s="13"/>
      <c r="S113" s="11" t="s">
        <v>75</v>
      </c>
      <c r="T113" s="14">
        <v>13.6</v>
      </c>
      <c r="U113" s="11"/>
      <c r="V113" s="80" t="s">
        <v>506</v>
      </c>
      <c r="W113" s="11">
        <v>2286</v>
      </c>
      <c r="X113" s="11" t="s">
        <v>157</v>
      </c>
      <c r="Y113" s="15">
        <v>2300</v>
      </c>
      <c r="Z113" s="11" t="s">
        <v>428</v>
      </c>
      <c r="AA113" s="11" t="s">
        <v>490</v>
      </c>
      <c r="AB113" s="73">
        <f t="shared" si="12"/>
        <v>1.0061242344706911</v>
      </c>
      <c r="AC113" s="11"/>
      <c r="AE113" s="8"/>
      <c r="AF113" s="8"/>
      <c r="AG113" s="8"/>
      <c r="AH113" s="9"/>
    </row>
    <row r="114" spans="1:34" x14ac:dyDescent="0.35">
      <c r="A114" s="10" t="s">
        <v>1</v>
      </c>
      <c r="B114" s="10" t="s">
        <v>13</v>
      </c>
      <c r="C114" s="10" t="s">
        <v>62</v>
      </c>
      <c r="D114" s="11" t="s">
        <v>507</v>
      </c>
      <c r="E114" s="11" t="s">
        <v>423</v>
      </c>
      <c r="F114" s="11" t="s">
        <v>508</v>
      </c>
      <c r="G114" s="11" t="s">
        <v>145</v>
      </c>
      <c r="H114" s="11" t="s">
        <v>129</v>
      </c>
      <c r="I114" s="13">
        <v>0.29166666666666669</v>
      </c>
      <c r="J114" s="11">
        <v>0</v>
      </c>
      <c r="K114" s="13">
        <v>0.625</v>
      </c>
      <c r="L114" s="11"/>
      <c r="M114" s="11" t="s">
        <v>66</v>
      </c>
      <c r="N114" s="11"/>
      <c r="O114" s="11"/>
      <c r="P114" s="11" t="s">
        <v>66</v>
      </c>
      <c r="Q114" s="11"/>
      <c r="R114" s="13"/>
      <c r="S114" s="11" t="s">
        <v>75</v>
      </c>
      <c r="T114" s="14">
        <v>13.6</v>
      </c>
      <c r="U114" s="11"/>
      <c r="V114" s="13">
        <v>0.33333333333333331</v>
      </c>
      <c r="W114" s="11">
        <v>549</v>
      </c>
      <c r="X114" s="11" t="s">
        <v>157</v>
      </c>
      <c r="Y114" s="15">
        <v>1080</v>
      </c>
      <c r="Z114" s="11" t="s">
        <v>428</v>
      </c>
      <c r="AA114" s="11" t="s">
        <v>509</v>
      </c>
      <c r="AB114" s="73">
        <f t="shared" si="12"/>
        <v>1.9672131147540983</v>
      </c>
      <c r="AC114" s="11"/>
      <c r="AE114" s="8"/>
      <c r="AF114" s="8"/>
      <c r="AG114" s="8"/>
      <c r="AH114" s="9"/>
    </row>
    <row r="115" spans="1:34" x14ac:dyDescent="0.35">
      <c r="A115" s="10" t="s">
        <v>1</v>
      </c>
      <c r="B115" s="10" t="s">
        <v>16</v>
      </c>
      <c r="C115" s="10" t="s">
        <v>62</v>
      </c>
      <c r="D115" s="11" t="s">
        <v>510</v>
      </c>
      <c r="E115" s="11" t="s">
        <v>423</v>
      </c>
      <c r="F115" s="11" t="s">
        <v>516</v>
      </c>
      <c r="G115" s="11" t="s">
        <v>83</v>
      </c>
      <c r="H115" s="11" t="s">
        <v>336</v>
      </c>
      <c r="I115" s="13">
        <v>0.28472222222222221</v>
      </c>
      <c r="J115" s="11">
        <v>0</v>
      </c>
      <c r="K115" s="13">
        <v>0.67013888888888884</v>
      </c>
      <c r="L115" s="11"/>
      <c r="M115" s="11" t="s">
        <v>66</v>
      </c>
      <c r="N115" s="11" t="s">
        <v>66</v>
      </c>
      <c r="O115" s="11" t="s">
        <v>66</v>
      </c>
      <c r="P115" s="11" t="s">
        <v>66</v>
      </c>
      <c r="Q115" s="11" t="s">
        <v>66</v>
      </c>
      <c r="R115" s="13"/>
      <c r="S115" s="11" t="s">
        <v>524</v>
      </c>
      <c r="T115" s="14">
        <v>4</v>
      </c>
      <c r="U115" s="11"/>
      <c r="V115" s="13">
        <f t="shared" ref="V115:V123" si="13">K115-I115</f>
        <v>0.38541666666666663</v>
      </c>
      <c r="W115" s="11">
        <v>680</v>
      </c>
      <c r="X115" s="11" t="s">
        <v>157</v>
      </c>
      <c r="Y115" s="15" t="s">
        <v>523</v>
      </c>
      <c r="Z115" s="11" t="s">
        <v>428</v>
      </c>
      <c r="AA115" s="11" t="s">
        <v>523</v>
      </c>
      <c r="AB115" s="73" t="s">
        <v>523</v>
      </c>
      <c r="AC115" s="11"/>
      <c r="AE115" s="8"/>
      <c r="AF115" s="8"/>
      <c r="AG115" s="8"/>
      <c r="AH115" s="9"/>
    </row>
    <row r="116" spans="1:34" x14ac:dyDescent="0.35">
      <c r="A116" s="10" t="s">
        <v>1</v>
      </c>
      <c r="B116" s="10" t="s">
        <v>16</v>
      </c>
      <c r="C116" s="10" t="s">
        <v>62</v>
      </c>
      <c r="D116" s="11" t="s">
        <v>511</v>
      </c>
      <c r="E116" s="11" t="s">
        <v>423</v>
      </c>
      <c r="F116" s="11" t="s">
        <v>517</v>
      </c>
      <c r="G116" s="11" t="s">
        <v>83</v>
      </c>
      <c r="H116" s="11" t="s">
        <v>336</v>
      </c>
      <c r="I116" s="13">
        <v>0.26041666666666669</v>
      </c>
      <c r="J116" s="11">
        <v>0</v>
      </c>
      <c r="K116" s="13">
        <v>0.625</v>
      </c>
      <c r="L116" s="11" t="s">
        <v>66</v>
      </c>
      <c r="M116" s="11" t="s">
        <v>66</v>
      </c>
      <c r="N116" s="11" t="s">
        <v>66</v>
      </c>
      <c r="O116" s="11" t="s">
        <v>66</v>
      </c>
      <c r="P116" s="11" t="s">
        <v>66</v>
      </c>
      <c r="Q116" s="13"/>
      <c r="R116" s="13"/>
      <c r="S116" s="11" t="s">
        <v>524</v>
      </c>
      <c r="T116" s="14">
        <v>4</v>
      </c>
      <c r="U116" s="11"/>
      <c r="V116" s="13">
        <f t="shared" si="13"/>
        <v>0.36458333333333331</v>
      </c>
      <c r="W116" s="11">
        <v>680</v>
      </c>
      <c r="X116" s="11" t="s">
        <v>157</v>
      </c>
      <c r="Y116" s="15">
        <v>385</v>
      </c>
      <c r="Z116" s="11" t="s">
        <v>428</v>
      </c>
      <c r="AA116" s="11" t="s">
        <v>522</v>
      </c>
      <c r="AB116" s="73">
        <f t="shared" si="12"/>
        <v>0.56617647058823528</v>
      </c>
      <c r="AC116" s="11"/>
      <c r="AE116" s="8"/>
      <c r="AF116" s="8"/>
      <c r="AG116" s="8"/>
      <c r="AH116" s="9"/>
    </row>
    <row r="117" spans="1:34" x14ac:dyDescent="0.35">
      <c r="A117" s="10" t="s">
        <v>1</v>
      </c>
      <c r="B117" s="10" t="s">
        <v>16</v>
      </c>
      <c r="C117" s="10" t="s">
        <v>62</v>
      </c>
      <c r="D117" s="11" t="s">
        <v>512</v>
      </c>
      <c r="E117" s="11" t="s">
        <v>423</v>
      </c>
      <c r="F117" s="11" t="s">
        <v>518</v>
      </c>
      <c r="G117" s="11" t="s">
        <v>83</v>
      </c>
      <c r="H117" s="11" t="s">
        <v>336</v>
      </c>
      <c r="I117" s="13">
        <v>0.29166666666666669</v>
      </c>
      <c r="J117" s="11">
        <v>0</v>
      </c>
      <c r="K117" s="13">
        <v>0.65625</v>
      </c>
      <c r="L117" s="11" t="s">
        <v>66</v>
      </c>
      <c r="M117" s="11" t="s">
        <v>66</v>
      </c>
      <c r="N117" s="11" t="s">
        <v>66</v>
      </c>
      <c r="O117" s="11" t="s">
        <v>66</v>
      </c>
      <c r="P117" s="11" t="s">
        <v>66</v>
      </c>
      <c r="Q117" s="11" t="s">
        <v>66</v>
      </c>
      <c r="R117" s="13"/>
      <c r="S117" s="11" t="s">
        <v>524</v>
      </c>
      <c r="T117" s="14">
        <v>4</v>
      </c>
      <c r="U117" s="11"/>
      <c r="V117" s="13">
        <f t="shared" si="13"/>
        <v>0.36458333333333331</v>
      </c>
      <c r="W117" s="11">
        <v>680</v>
      </c>
      <c r="X117" s="11" t="s">
        <v>157</v>
      </c>
      <c r="Y117" s="15">
        <v>365</v>
      </c>
      <c r="Z117" s="11" t="s">
        <v>428</v>
      </c>
      <c r="AA117" s="11" t="s">
        <v>522</v>
      </c>
      <c r="AB117" s="73">
        <f t="shared" si="12"/>
        <v>0.53676470588235292</v>
      </c>
      <c r="AC117" s="11"/>
      <c r="AE117" s="8"/>
      <c r="AF117" s="8"/>
      <c r="AG117" s="8"/>
      <c r="AH117" s="9"/>
    </row>
    <row r="118" spans="1:34" x14ac:dyDescent="0.35">
      <c r="A118" s="10" t="s">
        <v>1</v>
      </c>
      <c r="B118" s="10" t="s">
        <v>16</v>
      </c>
      <c r="C118" s="10" t="s">
        <v>62</v>
      </c>
      <c r="D118" s="11" t="s">
        <v>513</v>
      </c>
      <c r="E118" s="11" t="s">
        <v>423</v>
      </c>
      <c r="F118" s="11" t="s">
        <v>519</v>
      </c>
      <c r="G118" s="11" t="s">
        <v>83</v>
      </c>
      <c r="H118" s="11" t="s">
        <v>336</v>
      </c>
      <c r="I118" s="13">
        <v>0.33333333333333331</v>
      </c>
      <c r="J118" s="11">
        <v>0</v>
      </c>
      <c r="K118" s="13">
        <v>0.71875</v>
      </c>
      <c r="L118" s="11"/>
      <c r="M118" s="11" t="s">
        <v>66</v>
      </c>
      <c r="N118" s="11" t="s">
        <v>66</v>
      </c>
      <c r="O118" s="11" t="s">
        <v>66</v>
      </c>
      <c r="P118" s="11" t="s">
        <v>66</v>
      </c>
      <c r="Q118" s="11" t="s">
        <v>66</v>
      </c>
      <c r="R118" s="13"/>
      <c r="S118" s="11" t="s">
        <v>524</v>
      </c>
      <c r="T118" s="14">
        <v>4</v>
      </c>
      <c r="U118" s="11"/>
      <c r="V118" s="13">
        <f t="shared" si="13"/>
        <v>0.38541666666666669</v>
      </c>
      <c r="W118" s="11">
        <v>680</v>
      </c>
      <c r="X118" s="11" t="s">
        <v>157</v>
      </c>
      <c r="Y118" s="15">
        <v>460</v>
      </c>
      <c r="Z118" s="11" t="s">
        <v>428</v>
      </c>
      <c r="AA118" s="11" t="s">
        <v>522</v>
      </c>
      <c r="AB118" s="73">
        <f t="shared" si="12"/>
        <v>0.67647058823529416</v>
      </c>
      <c r="AC118" s="11"/>
      <c r="AE118" s="8"/>
      <c r="AF118" s="8"/>
      <c r="AG118" s="8"/>
      <c r="AH118" s="9"/>
    </row>
    <row r="119" spans="1:34" x14ac:dyDescent="0.35">
      <c r="A119" s="10" t="s">
        <v>1</v>
      </c>
      <c r="B119" s="10" t="s">
        <v>16</v>
      </c>
      <c r="C119" s="10" t="s">
        <v>62</v>
      </c>
      <c r="D119" s="11" t="s">
        <v>514</v>
      </c>
      <c r="E119" s="11" t="s">
        <v>423</v>
      </c>
      <c r="F119" s="11" t="s">
        <v>520</v>
      </c>
      <c r="G119" s="11" t="s">
        <v>83</v>
      </c>
      <c r="H119" s="11" t="s">
        <v>336</v>
      </c>
      <c r="I119" s="13">
        <v>0.30208333333333331</v>
      </c>
      <c r="J119" s="11">
        <v>0</v>
      </c>
      <c r="K119" s="13">
        <v>0.66666666666666663</v>
      </c>
      <c r="L119" s="11"/>
      <c r="M119" s="11" t="s">
        <v>66</v>
      </c>
      <c r="N119" s="11" t="s">
        <v>66</v>
      </c>
      <c r="O119" s="11" t="s">
        <v>66</v>
      </c>
      <c r="P119" s="11" t="s">
        <v>66</v>
      </c>
      <c r="Q119" s="11" t="s">
        <v>66</v>
      </c>
      <c r="R119" s="13"/>
      <c r="S119" s="11" t="s">
        <v>524</v>
      </c>
      <c r="T119" s="14">
        <v>4</v>
      </c>
      <c r="U119" s="11"/>
      <c r="V119" s="13">
        <f t="shared" si="13"/>
        <v>0.36458333333333331</v>
      </c>
      <c r="W119" s="11">
        <v>680</v>
      </c>
      <c r="X119" s="11" t="s">
        <v>157</v>
      </c>
      <c r="Y119" s="15">
        <v>460</v>
      </c>
      <c r="Z119" s="11" t="s">
        <v>428</v>
      </c>
      <c r="AA119" s="11" t="s">
        <v>522</v>
      </c>
      <c r="AB119" s="73">
        <f t="shared" si="12"/>
        <v>0.67647058823529416</v>
      </c>
      <c r="AC119" s="11"/>
      <c r="AE119" s="8"/>
      <c r="AF119" s="8"/>
      <c r="AG119" s="8"/>
      <c r="AH119" s="9"/>
    </row>
    <row r="120" spans="1:34" x14ac:dyDescent="0.35">
      <c r="A120" s="10" t="s">
        <v>1</v>
      </c>
      <c r="B120" s="10" t="s">
        <v>16</v>
      </c>
      <c r="C120" s="10" t="s">
        <v>62</v>
      </c>
      <c r="D120" s="11" t="s">
        <v>515</v>
      </c>
      <c r="E120" s="11" t="s">
        <v>423</v>
      </c>
      <c r="F120" s="11" t="s">
        <v>521</v>
      </c>
      <c r="G120" s="11" t="s">
        <v>83</v>
      </c>
      <c r="H120" s="11" t="s">
        <v>336</v>
      </c>
      <c r="I120" s="13">
        <v>0.26041666666666669</v>
      </c>
      <c r="J120" s="11">
        <v>0</v>
      </c>
      <c r="K120" s="13">
        <v>0.625</v>
      </c>
      <c r="L120" s="11"/>
      <c r="M120" s="11"/>
      <c r="N120" s="11"/>
      <c r="O120" s="11"/>
      <c r="P120" s="13"/>
      <c r="Q120" s="11" t="s">
        <v>66</v>
      </c>
      <c r="R120" s="13"/>
      <c r="S120" s="11" t="s">
        <v>524</v>
      </c>
      <c r="T120" s="14">
        <v>4</v>
      </c>
      <c r="U120" s="11"/>
      <c r="V120" s="13">
        <f t="shared" si="13"/>
        <v>0.36458333333333331</v>
      </c>
      <c r="W120" s="11">
        <v>680</v>
      </c>
      <c r="X120" s="11" t="s">
        <v>157</v>
      </c>
      <c r="Y120" s="15">
        <v>460</v>
      </c>
      <c r="Z120" s="11" t="s">
        <v>428</v>
      </c>
      <c r="AA120" s="11" t="s">
        <v>522</v>
      </c>
      <c r="AB120" s="73">
        <f t="shared" si="12"/>
        <v>0.67647058823529416</v>
      </c>
      <c r="AC120" s="11"/>
      <c r="AE120" s="8"/>
      <c r="AF120" s="8"/>
      <c r="AG120" s="8"/>
      <c r="AH120" s="9"/>
    </row>
    <row r="121" spans="1:34" x14ac:dyDescent="0.35">
      <c r="A121" s="11" t="s">
        <v>1</v>
      </c>
      <c r="B121" s="11" t="s">
        <v>25</v>
      </c>
      <c r="C121" s="11" t="s">
        <v>62</v>
      </c>
      <c r="D121" s="11" t="s">
        <v>526</v>
      </c>
      <c r="E121" s="11" t="s">
        <v>423</v>
      </c>
      <c r="F121" s="11" t="s">
        <v>525</v>
      </c>
      <c r="G121" s="11" t="s">
        <v>252</v>
      </c>
      <c r="H121" s="11" t="s">
        <v>254</v>
      </c>
      <c r="I121" s="13">
        <v>0.3125</v>
      </c>
      <c r="J121" s="11">
        <v>0</v>
      </c>
      <c r="K121" s="13">
        <v>0.6875</v>
      </c>
      <c r="L121" s="11" t="s">
        <v>66</v>
      </c>
      <c r="M121" s="11" t="s">
        <v>66</v>
      </c>
      <c r="N121" s="11" t="s">
        <v>66</v>
      </c>
      <c r="O121" s="11" t="s">
        <v>66</v>
      </c>
      <c r="P121" s="11" t="s">
        <v>66</v>
      </c>
      <c r="Q121" s="13"/>
      <c r="R121" s="13"/>
      <c r="S121" s="11" t="s">
        <v>75</v>
      </c>
      <c r="T121" s="14">
        <v>13.6</v>
      </c>
      <c r="U121" s="11"/>
      <c r="V121" s="13">
        <f t="shared" si="13"/>
        <v>0.375</v>
      </c>
      <c r="W121" s="11">
        <v>470</v>
      </c>
      <c r="X121" s="11" t="s">
        <v>157</v>
      </c>
      <c r="Y121" s="15">
        <v>1275</v>
      </c>
      <c r="Z121" s="11" t="s">
        <v>428</v>
      </c>
      <c r="AA121" s="11" t="s">
        <v>527</v>
      </c>
      <c r="AB121" s="73">
        <f t="shared" si="12"/>
        <v>2.7127659574468086</v>
      </c>
      <c r="AC121" s="11"/>
      <c r="AE121" s="8"/>
      <c r="AF121" s="8"/>
      <c r="AG121" s="8"/>
      <c r="AH121" s="9"/>
    </row>
    <row r="122" spans="1:34" x14ac:dyDescent="0.35">
      <c r="A122" s="11" t="s">
        <v>1</v>
      </c>
      <c r="B122" s="11" t="s">
        <v>7</v>
      </c>
      <c r="C122" s="11" t="s">
        <v>62</v>
      </c>
      <c r="D122" s="11" t="s">
        <v>710</v>
      </c>
      <c r="E122" s="11" t="s">
        <v>423</v>
      </c>
      <c r="F122" s="11" t="s">
        <v>711</v>
      </c>
      <c r="G122" s="11" t="s">
        <v>252</v>
      </c>
      <c r="H122" s="11" t="s">
        <v>709</v>
      </c>
      <c r="I122" s="13">
        <v>0.27083333333333331</v>
      </c>
      <c r="J122" s="11">
        <v>0</v>
      </c>
      <c r="K122" s="13">
        <v>0.6875</v>
      </c>
      <c r="L122" s="11" t="s">
        <v>66</v>
      </c>
      <c r="M122" s="11" t="s">
        <v>66</v>
      </c>
      <c r="N122" s="11" t="s">
        <v>66</v>
      </c>
      <c r="O122" s="11" t="s">
        <v>66</v>
      </c>
      <c r="P122" s="11" t="s">
        <v>66</v>
      </c>
      <c r="Q122" s="13"/>
      <c r="R122" s="13"/>
      <c r="S122" s="11" t="s">
        <v>75</v>
      </c>
      <c r="T122" s="14">
        <v>13.6</v>
      </c>
      <c r="U122" s="11"/>
      <c r="V122" s="13">
        <f t="shared" si="13"/>
        <v>0.41666666666666669</v>
      </c>
      <c r="W122" s="11">
        <v>505</v>
      </c>
      <c r="X122" s="11" t="s">
        <v>157</v>
      </c>
      <c r="Y122" s="15">
        <v>835</v>
      </c>
      <c r="Z122" s="11" t="s">
        <v>428</v>
      </c>
      <c r="AA122" s="11" t="s">
        <v>712</v>
      </c>
      <c r="AB122" s="73">
        <f t="shared" si="12"/>
        <v>1.6534653465346534</v>
      </c>
      <c r="AC122" s="11"/>
      <c r="AE122" s="8"/>
      <c r="AF122" s="8"/>
      <c r="AG122" s="8"/>
      <c r="AH122" s="9"/>
    </row>
    <row r="123" spans="1:34" x14ac:dyDescent="0.35">
      <c r="A123" s="11" t="s">
        <v>1</v>
      </c>
      <c r="B123" s="11" t="s">
        <v>6</v>
      </c>
      <c r="C123" s="11" t="s">
        <v>62</v>
      </c>
      <c r="D123" s="11" t="s">
        <v>529</v>
      </c>
      <c r="E123" s="11" t="s">
        <v>423</v>
      </c>
      <c r="F123" s="11" t="s">
        <v>528</v>
      </c>
      <c r="G123" s="11" t="s">
        <v>79</v>
      </c>
      <c r="H123" s="11" t="s">
        <v>78</v>
      </c>
      <c r="I123" s="13">
        <v>0.3125</v>
      </c>
      <c r="J123" s="11">
        <v>0</v>
      </c>
      <c r="K123" s="13">
        <v>0.41666666666666669</v>
      </c>
      <c r="L123" s="11" t="s">
        <v>66</v>
      </c>
      <c r="M123" s="11" t="s">
        <v>66</v>
      </c>
      <c r="N123" s="11" t="s">
        <v>66</v>
      </c>
      <c r="O123" s="11" t="s">
        <v>66</v>
      </c>
      <c r="P123" s="11" t="s">
        <v>66</v>
      </c>
      <c r="Q123" s="13"/>
      <c r="R123" s="13"/>
      <c r="S123" s="11" t="s">
        <v>80</v>
      </c>
      <c r="T123" s="14">
        <v>14.9</v>
      </c>
      <c r="U123" s="11"/>
      <c r="V123" s="13">
        <f t="shared" si="13"/>
        <v>0.10416666666666669</v>
      </c>
      <c r="W123" s="11">
        <v>180</v>
      </c>
      <c r="X123" s="11" t="s">
        <v>157</v>
      </c>
      <c r="Y123" s="15">
        <v>410</v>
      </c>
      <c r="Z123" s="11" t="s">
        <v>428</v>
      </c>
      <c r="AA123" s="11" t="s">
        <v>530</v>
      </c>
      <c r="AB123" s="73">
        <f t="shared" si="12"/>
        <v>2.2777777777777777</v>
      </c>
      <c r="AC123" s="11"/>
      <c r="AE123" s="8"/>
      <c r="AF123" s="8"/>
      <c r="AG123" s="8"/>
      <c r="AH123" s="9"/>
    </row>
    <row r="124" spans="1:34" x14ac:dyDescent="0.35">
      <c r="A124" s="11" t="s">
        <v>1</v>
      </c>
      <c r="B124" s="11" t="s">
        <v>12</v>
      </c>
      <c r="C124" s="11" t="s">
        <v>62</v>
      </c>
      <c r="D124" s="11" t="s">
        <v>531</v>
      </c>
      <c r="E124" s="11" t="s">
        <v>423</v>
      </c>
      <c r="F124" s="11" t="s">
        <v>532</v>
      </c>
      <c r="G124" s="11" t="s">
        <v>304</v>
      </c>
      <c r="H124" s="11" t="s">
        <v>533</v>
      </c>
      <c r="I124" s="13">
        <v>0.35416666666666669</v>
      </c>
      <c r="J124" s="11">
        <v>2</v>
      </c>
      <c r="K124" s="13">
        <v>0.5</v>
      </c>
      <c r="L124" s="11" t="s">
        <v>66</v>
      </c>
      <c r="M124" s="11" t="s">
        <v>66</v>
      </c>
      <c r="N124" s="11" t="s">
        <v>66</v>
      </c>
      <c r="O124" s="11" t="s">
        <v>66</v>
      </c>
      <c r="P124" s="11" t="s">
        <v>66</v>
      </c>
      <c r="Q124" s="13"/>
      <c r="R124" s="13"/>
      <c r="S124" s="11" t="s">
        <v>534</v>
      </c>
      <c r="T124" s="14">
        <v>11.7</v>
      </c>
      <c r="U124" s="11"/>
      <c r="V124" s="80" t="s">
        <v>535</v>
      </c>
      <c r="W124" s="11">
        <v>1333</v>
      </c>
      <c r="X124" s="11" t="s">
        <v>157</v>
      </c>
      <c r="Y124" s="15">
        <v>1719.62</v>
      </c>
      <c r="Z124" s="11" t="s">
        <v>428</v>
      </c>
      <c r="AA124" s="11" t="s">
        <v>536</v>
      </c>
      <c r="AB124" s="73">
        <f t="shared" si="12"/>
        <v>1.2900375093773442</v>
      </c>
      <c r="AC124" s="11"/>
      <c r="AE124" s="8"/>
      <c r="AF124" s="8"/>
      <c r="AG124" s="8"/>
      <c r="AH124" s="9"/>
    </row>
    <row r="125" spans="1:34" x14ac:dyDescent="0.35">
      <c r="A125" s="11" t="s">
        <v>1</v>
      </c>
      <c r="B125" s="11" t="s">
        <v>24</v>
      </c>
      <c r="C125" s="11" t="s">
        <v>62</v>
      </c>
      <c r="D125" s="11" t="s">
        <v>542</v>
      </c>
      <c r="E125" s="11" t="s">
        <v>423</v>
      </c>
      <c r="F125" s="11" t="s">
        <v>537</v>
      </c>
      <c r="G125" s="11" t="s">
        <v>304</v>
      </c>
      <c r="H125" s="11" t="s">
        <v>538</v>
      </c>
      <c r="I125" s="13">
        <v>0.38541666666666669</v>
      </c>
      <c r="J125" s="11">
        <v>0</v>
      </c>
      <c r="K125" s="13">
        <v>0.59375</v>
      </c>
      <c r="L125" s="11" t="s">
        <v>66</v>
      </c>
      <c r="M125" s="11" t="s">
        <v>66</v>
      </c>
      <c r="N125" s="11" t="s">
        <v>66</v>
      </c>
      <c r="O125" s="11" t="s">
        <v>66</v>
      </c>
      <c r="P125" s="11" t="s">
        <v>66</v>
      </c>
      <c r="Q125" s="13"/>
      <c r="R125" s="13"/>
      <c r="S125" s="11" t="s">
        <v>75</v>
      </c>
      <c r="T125" s="14">
        <v>13.6</v>
      </c>
      <c r="U125" s="11"/>
      <c r="V125" s="13">
        <f>K125-I125</f>
        <v>0.20833333333333331</v>
      </c>
      <c r="W125" s="11">
        <v>391</v>
      </c>
      <c r="X125" s="11" t="s">
        <v>157</v>
      </c>
      <c r="Y125" s="15">
        <v>1275</v>
      </c>
      <c r="Z125" s="11" t="s">
        <v>428</v>
      </c>
      <c r="AA125" s="11" t="s">
        <v>434</v>
      </c>
      <c r="AB125" s="73">
        <f t="shared" si="12"/>
        <v>3.2608695652173911</v>
      </c>
      <c r="AC125" s="11"/>
      <c r="AE125" s="8"/>
      <c r="AF125" s="8"/>
      <c r="AG125" s="8"/>
      <c r="AH125" s="9"/>
    </row>
    <row r="126" spans="1:34" x14ac:dyDescent="0.35">
      <c r="A126" s="11" t="s">
        <v>1</v>
      </c>
      <c r="B126" s="11" t="s">
        <v>21</v>
      </c>
      <c r="C126" s="11" t="s">
        <v>62</v>
      </c>
      <c r="D126" s="11" t="s">
        <v>543</v>
      </c>
      <c r="E126" s="11" t="s">
        <v>423</v>
      </c>
      <c r="F126" s="11" t="s">
        <v>540</v>
      </c>
      <c r="G126" s="11" t="s">
        <v>304</v>
      </c>
      <c r="H126" s="11" t="s">
        <v>259</v>
      </c>
      <c r="I126" s="13">
        <v>0.375</v>
      </c>
      <c r="J126" s="11">
        <v>0</v>
      </c>
      <c r="K126" s="13">
        <v>0.85416666666666663</v>
      </c>
      <c r="L126" s="11" t="s">
        <v>66</v>
      </c>
      <c r="M126" s="11" t="s">
        <v>66</v>
      </c>
      <c r="N126" s="11" t="s">
        <v>66</v>
      </c>
      <c r="O126" s="11" t="s">
        <v>66</v>
      </c>
      <c r="P126" s="11" t="s">
        <v>66</v>
      </c>
      <c r="Q126" s="13"/>
      <c r="R126" s="13"/>
      <c r="S126" s="11" t="s">
        <v>75</v>
      </c>
      <c r="T126" s="14">
        <v>13.6</v>
      </c>
      <c r="U126" s="11"/>
      <c r="V126" s="13">
        <f>K126-I126</f>
        <v>0.47916666666666663</v>
      </c>
      <c r="W126" s="11">
        <v>815</v>
      </c>
      <c r="X126" s="11" t="s">
        <v>157</v>
      </c>
      <c r="Y126" s="15">
        <v>1700</v>
      </c>
      <c r="Z126" s="11" t="s">
        <v>428</v>
      </c>
      <c r="AA126" s="11" t="s">
        <v>539</v>
      </c>
      <c r="AB126" s="73">
        <f t="shared" si="12"/>
        <v>2.0858895705521472</v>
      </c>
      <c r="AC126" s="11"/>
      <c r="AE126" s="8"/>
      <c r="AF126" s="8"/>
      <c r="AG126" s="8"/>
      <c r="AH126" s="9"/>
    </row>
    <row r="127" spans="1:34" x14ac:dyDescent="0.35">
      <c r="A127" s="11" t="s">
        <v>1</v>
      </c>
      <c r="B127" s="11" t="s">
        <v>9</v>
      </c>
      <c r="C127" s="11" t="s">
        <v>62</v>
      </c>
      <c r="D127" s="11" t="s">
        <v>544</v>
      </c>
      <c r="E127" s="11" t="s">
        <v>423</v>
      </c>
      <c r="F127" s="11" t="s">
        <v>541</v>
      </c>
      <c r="G127" s="11" t="s">
        <v>304</v>
      </c>
      <c r="H127" s="11" t="s">
        <v>316</v>
      </c>
      <c r="I127" s="13">
        <v>0.41666666666666669</v>
      </c>
      <c r="J127" s="11">
        <v>0</v>
      </c>
      <c r="K127" s="13">
        <v>0.59375</v>
      </c>
      <c r="L127" s="11" t="s">
        <v>66</v>
      </c>
      <c r="M127" s="11" t="s">
        <v>66</v>
      </c>
      <c r="N127" s="11" t="s">
        <v>66</v>
      </c>
      <c r="O127" s="11" t="s">
        <v>66</v>
      </c>
      <c r="P127" s="11" t="s">
        <v>66</v>
      </c>
      <c r="Q127" s="13"/>
      <c r="R127" s="13"/>
      <c r="S127" s="11" t="s">
        <v>75</v>
      </c>
      <c r="T127" s="14">
        <v>13.6</v>
      </c>
      <c r="U127" s="11"/>
      <c r="V127" s="13">
        <f>K127-I127</f>
        <v>0.17708333333333331</v>
      </c>
      <c r="W127" s="11">
        <v>275</v>
      </c>
      <c r="X127" s="11" t="s">
        <v>157</v>
      </c>
      <c r="Y127" s="15">
        <v>658</v>
      </c>
      <c r="Z127" s="11" t="s">
        <v>428</v>
      </c>
      <c r="AA127" s="11" t="s">
        <v>539</v>
      </c>
      <c r="AB127" s="73">
        <f t="shared" si="12"/>
        <v>2.3927272727272726</v>
      </c>
      <c r="AC127" s="11"/>
      <c r="AE127" s="8"/>
      <c r="AF127" s="8"/>
      <c r="AG127" s="8"/>
      <c r="AH127" s="9"/>
    </row>
    <row r="128" spans="1:34" x14ac:dyDescent="0.35">
      <c r="A128" s="11" t="s">
        <v>1</v>
      </c>
      <c r="B128" s="11" t="s">
        <v>19</v>
      </c>
      <c r="C128" s="11" t="s">
        <v>62</v>
      </c>
      <c r="D128" s="11" t="s">
        <v>545</v>
      </c>
      <c r="E128" s="11" t="s">
        <v>423</v>
      </c>
      <c r="F128" s="11" t="s">
        <v>546</v>
      </c>
      <c r="G128" s="11" t="s">
        <v>79</v>
      </c>
      <c r="H128" s="11" t="s">
        <v>237</v>
      </c>
      <c r="I128" s="13">
        <v>0.33333333333333331</v>
      </c>
      <c r="J128" s="11">
        <v>1</v>
      </c>
      <c r="K128" s="13">
        <v>0.25</v>
      </c>
      <c r="L128" s="11" t="s">
        <v>66</v>
      </c>
      <c r="M128" s="11" t="s">
        <v>66</v>
      </c>
      <c r="N128" s="11" t="s">
        <v>66</v>
      </c>
      <c r="O128" s="11" t="s">
        <v>66</v>
      </c>
      <c r="P128" s="11" t="s">
        <v>66</v>
      </c>
      <c r="Q128" s="13"/>
      <c r="R128" s="13"/>
      <c r="S128" s="11" t="s">
        <v>75</v>
      </c>
      <c r="T128" s="14">
        <v>13.6</v>
      </c>
      <c r="U128" s="11"/>
      <c r="V128" s="80" t="s">
        <v>547</v>
      </c>
      <c r="W128" s="11">
        <v>1131</v>
      </c>
      <c r="X128" s="11" t="s">
        <v>157</v>
      </c>
      <c r="Y128" s="15">
        <v>1250</v>
      </c>
      <c r="Z128" s="11" t="s">
        <v>428</v>
      </c>
      <c r="AA128" s="11" t="s">
        <v>447</v>
      </c>
      <c r="AB128" s="73">
        <f t="shared" si="12"/>
        <v>1.1052166224580018</v>
      </c>
      <c r="AC128" s="11"/>
      <c r="AE128" s="8"/>
      <c r="AF128" s="8"/>
      <c r="AG128" s="8"/>
      <c r="AH128" s="9"/>
    </row>
    <row r="129" spans="1:34" x14ac:dyDescent="0.35">
      <c r="A129" s="11" t="s">
        <v>25</v>
      </c>
      <c r="B129" s="11" t="s">
        <v>1</v>
      </c>
      <c r="C129" s="11" t="s">
        <v>62</v>
      </c>
      <c r="D129" s="11" t="s">
        <v>552</v>
      </c>
      <c r="E129" s="11" t="s">
        <v>423</v>
      </c>
      <c r="F129" s="11" t="s">
        <v>553</v>
      </c>
      <c r="G129" s="11" t="s">
        <v>254</v>
      </c>
      <c r="H129" s="11" t="s">
        <v>83</v>
      </c>
      <c r="I129" s="13">
        <v>0.75</v>
      </c>
      <c r="J129" s="11">
        <v>1</v>
      </c>
      <c r="K129" s="13">
        <v>0.22916666666666666</v>
      </c>
      <c r="L129" s="11"/>
      <c r="M129" s="11" t="s">
        <v>66</v>
      </c>
      <c r="N129" s="11" t="s">
        <v>66</v>
      </c>
      <c r="O129" s="11" t="s">
        <v>66</v>
      </c>
      <c r="P129" s="13" t="s">
        <v>66</v>
      </c>
      <c r="Q129" s="13" t="s">
        <v>66</v>
      </c>
      <c r="R129" s="13"/>
      <c r="S129" s="11" t="s">
        <v>524</v>
      </c>
      <c r="T129" s="14">
        <v>4</v>
      </c>
      <c r="U129" s="11" t="s">
        <v>555</v>
      </c>
      <c r="V129" s="80" t="s">
        <v>554</v>
      </c>
      <c r="W129" s="11">
        <v>470</v>
      </c>
      <c r="X129" s="11" t="s">
        <v>157</v>
      </c>
      <c r="Y129" s="15"/>
      <c r="Z129" s="11" t="s">
        <v>428</v>
      </c>
      <c r="AA129" s="11" t="s">
        <v>522</v>
      </c>
      <c r="AB129" s="73"/>
      <c r="AC129" s="11"/>
      <c r="AE129" s="8"/>
      <c r="AF129" s="8"/>
      <c r="AG129" s="8"/>
      <c r="AH129" s="9"/>
    </row>
    <row r="130" spans="1:34" x14ac:dyDescent="0.35">
      <c r="A130" s="11" t="s">
        <v>2</v>
      </c>
      <c r="B130" s="11" t="s">
        <v>1</v>
      </c>
      <c r="C130" s="11" t="s">
        <v>62</v>
      </c>
      <c r="D130" s="11" t="s">
        <v>589</v>
      </c>
      <c r="E130" s="11"/>
      <c r="F130" s="11" t="s">
        <v>590</v>
      </c>
      <c r="G130" s="11" t="s">
        <v>469</v>
      </c>
      <c r="H130" s="11" t="s">
        <v>166</v>
      </c>
      <c r="I130" s="13">
        <v>0.3125</v>
      </c>
      <c r="J130" s="11">
        <v>0</v>
      </c>
      <c r="K130" s="13">
        <v>0.44444444444444442</v>
      </c>
      <c r="L130" s="11" t="s">
        <v>66</v>
      </c>
      <c r="M130" s="11" t="s">
        <v>66</v>
      </c>
      <c r="N130" s="11" t="s">
        <v>66</v>
      </c>
      <c r="O130" s="11" t="s">
        <v>66</v>
      </c>
      <c r="P130" s="11" t="s">
        <v>66</v>
      </c>
      <c r="Q130" s="13"/>
      <c r="R130" s="13"/>
      <c r="S130" s="11" t="s">
        <v>80</v>
      </c>
      <c r="T130" s="14">
        <v>14.9</v>
      </c>
      <c r="U130" s="11"/>
      <c r="V130" s="80"/>
      <c r="W130" s="11"/>
      <c r="X130" s="11"/>
      <c r="Y130" s="15"/>
      <c r="Z130" s="11"/>
      <c r="AA130" s="11"/>
      <c r="AB130" s="73"/>
      <c r="AC130" s="11"/>
      <c r="AE130" s="8"/>
      <c r="AF130" s="8"/>
      <c r="AG130" s="8"/>
      <c r="AH130" s="9"/>
    </row>
    <row r="131" spans="1:34" x14ac:dyDescent="0.35">
      <c r="A131" s="11" t="s">
        <v>2</v>
      </c>
      <c r="B131" s="11" t="s">
        <v>1</v>
      </c>
      <c r="C131" s="11" t="s">
        <v>62</v>
      </c>
      <c r="D131" s="11" t="s">
        <v>591</v>
      </c>
      <c r="E131" s="11"/>
      <c r="F131" s="11" t="s">
        <v>590</v>
      </c>
      <c r="G131" s="11" t="s">
        <v>469</v>
      </c>
      <c r="H131" s="11" t="s">
        <v>166</v>
      </c>
      <c r="I131" s="13">
        <v>0.3263888888888889</v>
      </c>
      <c r="J131" s="11">
        <v>0</v>
      </c>
      <c r="K131" s="13">
        <v>0.45833333333333331</v>
      </c>
      <c r="L131" s="11" t="s">
        <v>66</v>
      </c>
      <c r="M131" s="11" t="s">
        <v>66</v>
      </c>
      <c r="N131" s="11" t="s">
        <v>66</v>
      </c>
      <c r="O131" s="11" t="s">
        <v>66</v>
      </c>
      <c r="P131" s="11" t="s">
        <v>66</v>
      </c>
      <c r="Q131" s="13"/>
      <c r="R131" s="13"/>
      <c r="S131" s="11" t="s">
        <v>80</v>
      </c>
      <c r="T131" s="14">
        <v>14.9</v>
      </c>
      <c r="U131" s="11"/>
      <c r="V131" s="80"/>
      <c r="W131" s="11"/>
      <c r="X131" s="11"/>
      <c r="Y131" s="15"/>
      <c r="Z131" s="11"/>
      <c r="AA131" s="11"/>
      <c r="AB131" s="73"/>
      <c r="AC131" s="11"/>
      <c r="AE131" s="8"/>
      <c r="AF131" s="8"/>
      <c r="AG131" s="8"/>
      <c r="AH131" s="9"/>
    </row>
    <row r="132" spans="1:34" x14ac:dyDescent="0.35">
      <c r="A132" s="11" t="s">
        <v>2</v>
      </c>
      <c r="B132" s="11" t="s">
        <v>1</v>
      </c>
      <c r="C132" s="11" t="s">
        <v>62</v>
      </c>
      <c r="D132" s="11" t="s">
        <v>592</v>
      </c>
      <c r="E132" s="11"/>
      <c r="F132" s="11" t="s">
        <v>590</v>
      </c>
      <c r="G132" s="11" t="s">
        <v>469</v>
      </c>
      <c r="H132" s="11" t="s">
        <v>166</v>
      </c>
      <c r="I132" s="13">
        <v>0.4826388888888889</v>
      </c>
      <c r="J132" s="11">
        <v>0</v>
      </c>
      <c r="K132" s="13">
        <v>0.61458333333333337</v>
      </c>
      <c r="L132" s="11" t="s">
        <v>66</v>
      </c>
      <c r="M132" s="11" t="s">
        <v>66</v>
      </c>
      <c r="N132" s="11" t="s">
        <v>66</v>
      </c>
      <c r="O132" s="11" t="s">
        <v>66</v>
      </c>
      <c r="P132" s="11" t="s">
        <v>66</v>
      </c>
      <c r="Q132" s="13"/>
      <c r="R132" s="13"/>
      <c r="S132" s="11" t="s">
        <v>80</v>
      </c>
      <c r="T132" s="14">
        <v>14.9</v>
      </c>
      <c r="U132" s="11"/>
      <c r="V132" s="80"/>
      <c r="W132" s="11"/>
      <c r="X132" s="11"/>
      <c r="Y132" s="15"/>
      <c r="Z132" s="11"/>
      <c r="AA132" s="11"/>
      <c r="AB132" s="73"/>
      <c r="AC132" s="11"/>
      <c r="AE132" s="8"/>
      <c r="AF132" s="8"/>
      <c r="AG132" s="8"/>
      <c r="AH132" s="9"/>
    </row>
    <row r="133" spans="1:34" x14ac:dyDescent="0.35">
      <c r="A133" s="11" t="s">
        <v>2</v>
      </c>
      <c r="B133" s="11" t="s">
        <v>1</v>
      </c>
      <c r="C133" s="11" t="s">
        <v>62</v>
      </c>
      <c r="D133" s="11" t="s">
        <v>593</v>
      </c>
      <c r="E133" s="11"/>
      <c r="F133" s="11" t="s">
        <v>590</v>
      </c>
      <c r="G133" s="11" t="s">
        <v>469</v>
      </c>
      <c r="H133" s="11" t="s">
        <v>166</v>
      </c>
      <c r="I133" s="13">
        <v>0.49652777777777773</v>
      </c>
      <c r="J133" s="11">
        <v>0</v>
      </c>
      <c r="K133" s="13">
        <v>0.62847222222222221</v>
      </c>
      <c r="L133" s="11" t="s">
        <v>66</v>
      </c>
      <c r="M133" s="11" t="s">
        <v>66</v>
      </c>
      <c r="N133" s="11" t="s">
        <v>66</v>
      </c>
      <c r="O133" s="11" t="s">
        <v>66</v>
      </c>
      <c r="P133" s="11" t="s">
        <v>66</v>
      </c>
      <c r="Q133" s="13"/>
      <c r="R133" s="13"/>
      <c r="S133" s="11" t="s">
        <v>80</v>
      </c>
      <c r="T133" s="14">
        <v>14.9</v>
      </c>
      <c r="U133" s="11"/>
      <c r="V133" s="80"/>
      <c r="W133" s="11"/>
      <c r="X133" s="11"/>
      <c r="Y133" s="15"/>
      <c r="Z133" s="11"/>
      <c r="AA133" s="11"/>
      <c r="AB133" s="73"/>
      <c r="AC133" s="11"/>
      <c r="AE133" s="8"/>
      <c r="AF133" s="8"/>
      <c r="AG133" s="8"/>
      <c r="AH133" s="9"/>
    </row>
    <row r="134" spans="1:34" x14ac:dyDescent="0.35">
      <c r="A134" s="11" t="s">
        <v>2</v>
      </c>
      <c r="B134" s="11" t="s">
        <v>1</v>
      </c>
      <c r="C134" s="11" t="s">
        <v>62</v>
      </c>
      <c r="D134" s="11" t="s">
        <v>594</v>
      </c>
      <c r="E134" s="11"/>
      <c r="F134" s="11" t="s">
        <v>590</v>
      </c>
      <c r="G134" s="11" t="s">
        <v>469</v>
      </c>
      <c r="H134" s="11" t="s">
        <v>166</v>
      </c>
      <c r="I134" s="13">
        <v>0.51041666666666663</v>
      </c>
      <c r="J134" s="11">
        <v>0</v>
      </c>
      <c r="K134" s="13">
        <v>0.64236111111111105</v>
      </c>
      <c r="L134" s="11" t="s">
        <v>66</v>
      </c>
      <c r="M134" s="11" t="s">
        <v>66</v>
      </c>
      <c r="N134" s="11" t="s">
        <v>66</v>
      </c>
      <c r="O134" s="11" t="s">
        <v>66</v>
      </c>
      <c r="P134" s="11" t="s">
        <v>66</v>
      </c>
      <c r="Q134" s="13"/>
      <c r="R134" s="13"/>
      <c r="S134" s="11" t="s">
        <v>80</v>
      </c>
      <c r="T134" s="14">
        <v>14.9</v>
      </c>
      <c r="U134" s="11"/>
      <c r="V134" s="80"/>
      <c r="W134" s="11"/>
      <c r="X134" s="11"/>
      <c r="Y134" s="15"/>
      <c r="Z134" s="11"/>
      <c r="AA134" s="11"/>
      <c r="AB134" s="73"/>
      <c r="AC134" s="11"/>
      <c r="AE134" s="8"/>
      <c r="AF134" s="8"/>
      <c r="AG134" s="8"/>
      <c r="AH134" s="9"/>
    </row>
    <row r="135" spans="1:34" x14ac:dyDescent="0.35">
      <c r="A135" s="11" t="s">
        <v>2</v>
      </c>
      <c r="B135" s="11" t="s">
        <v>1</v>
      </c>
      <c r="C135" s="11" t="s">
        <v>62</v>
      </c>
      <c r="D135" s="11" t="s">
        <v>595</v>
      </c>
      <c r="E135" s="11"/>
      <c r="F135" s="11" t="s">
        <v>590</v>
      </c>
      <c r="G135" s="11" t="s">
        <v>469</v>
      </c>
      <c r="H135" s="11" t="s">
        <v>166</v>
      </c>
      <c r="I135" s="13">
        <v>0.52430555555555558</v>
      </c>
      <c r="J135" s="11">
        <v>0</v>
      </c>
      <c r="K135" s="13">
        <v>0.65625</v>
      </c>
      <c r="L135" s="11" t="s">
        <v>66</v>
      </c>
      <c r="M135" s="11" t="s">
        <v>66</v>
      </c>
      <c r="N135" s="11" t="s">
        <v>66</v>
      </c>
      <c r="O135" s="11" t="s">
        <v>66</v>
      </c>
      <c r="P135" s="11" t="s">
        <v>66</v>
      </c>
      <c r="Q135" s="13"/>
      <c r="R135" s="13"/>
      <c r="S135" s="11" t="s">
        <v>80</v>
      </c>
      <c r="T135" s="14">
        <v>14.9</v>
      </c>
      <c r="U135" s="11"/>
      <c r="V135" s="80"/>
      <c r="W135" s="11"/>
      <c r="X135" s="11"/>
      <c r="Y135" s="15"/>
      <c r="Z135" s="11"/>
      <c r="AA135" s="11"/>
      <c r="AB135" s="73"/>
      <c r="AC135" s="11"/>
      <c r="AE135" s="8"/>
      <c r="AF135" s="8"/>
      <c r="AG135" s="8"/>
      <c r="AH135" s="9"/>
    </row>
    <row r="136" spans="1:34" x14ac:dyDescent="0.35">
      <c r="A136" s="11" t="s">
        <v>2</v>
      </c>
      <c r="B136" s="11" t="s">
        <v>1</v>
      </c>
      <c r="C136" s="11" t="s">
        <v>62</v>
      </c>
      <c r="D136" s="11" t="s">
        <v>596</v>
      </c>
      <c r="E136" s="11"/>
      <c r="F136" s="11" t="s">
        <v>590</v>
      </c>
      <c r="G136" s="11" t="s">
        <v>469</v>
      </c>
      <c r="H136" s="11" t="s">
        <v>166</v>
      </c>
      <c r="I136" s="13">
        <v>0.53819444444444442</v>
      </c>
      <c r="J136" s="11">
        <v>0</v>
      </c>
      <c r="K136" s="13">
        <v>0.67013888888888884</v>
      </c>
      <c r="L136" s="11" t="s">
        <v>66</v>
      </c>
      <c r="M136" s="11" t="s">
        <v>66</v>
      </c>
      <c r="N136" s="11" t="s">
        <v>66</v>
      </c>
      <c r="O136" s="11" t="s">
        <v>66</v>
      </c>
      <c r="P136" s="11" t="s">
        <v>66</v>
      </c>
      <c r="Q136" s="13"/>
      <c r="R136" s="13"/>
      <c r="S136" s="11" t="s">
        <v>80</v>
      </c>
      <c r="T136" s="14">
        <v>14.9</v>
      </c>
      <c r="U136" s="11"/>
      <c r="V136" s="80"/>
      <c r="W136" s="11"/>
      <c r="X136" s="11"/>
      <c r="Y136" s="15"/>
      <c r="Z136" s="11"/>
      <c r="AA136" s="11"/>
      <c r="AB136" s="73"/>
      <c r="AC136" s="11"/>
      <c r="AE136" s="8"/>
      <c r="AF136" s="8"/>
      <c r="AG136" s="8"/>
      <c r="AH136" s="9"/>
    </row>
    <row r="137" spans="1:34" x14ac:dyDescent="0.35">
      <c r="A137" s="11" t="s">
        <v>2</v>
      </c>
      <c r="B137" s="11" t="s">
        <v>1</v>
      </c>
      <c r="C137" s="11" t="s">
        <v>62</v>
      </c>
      <c r="D137" s="11" t="s">
        <v>597</v>
      </c>
      <c r="E137" s="11"/>
      <c r="F137" s="11" t="s">
        <v>590</v>
      </c>
      <c r="G137" s="11" t="s">
        <v>469</v>
      </c>
      <c r="H137" s="11" t="s">
        <v>166</v>
      </c>
      <c r="I137" s="13">
        <v>0.54861111111111105</v>
      </c>
      <c r="J137" s="11">
        <v>0</v>
      </c>
      <c r="K137" s="13">
        <v>0.68055555555555547</v>
      </c>
      <c r="L137" s="11" t="s">
        <v>66</v>
      </c>
      <c r="M137" s="11" t="s">
        <v>66</v>
      </c>
      <c r="N137" s="11" t="s">
        <v>66</v>
      </c>
      <c r="O137" s="11" t="s">
        <v>66</v>
      </c>
      <c r="P137" s="11" t="s">
        <v>66</v>
      </c>
      <c r="Q137" s="13"/>
      <c r="R137" s="13"/>
      <c r="S137" s="11" t="s">
        <v>80</v>
      </c>
      <c r="T137" s="14">
        <v>14.9</v>
      </c>
      <c r="U137" s="11"/>
      <c r="V137" s="80"/>
      <c r="W137" s="11"/>
      <c r="X137" s="11"/>
      <c r="Y137" s="15"/>
      <c r="Z137" s="11"/>
      <c r="AA137" s="11"/>
      <c r="AB137" s="73"/>
      <c r="AC137" s="11"/>
      <c r="AE137" s="8"/>
      <c r="AF137" s="8"/>
      <c r="AG137" s="8"/>
      <c r="AH137" s="9"/>
    </row>
    <row r="138" spans="1:34" x14ac:dyDescent="0.35">
      <c r="A138" s="11" t="s">
        <v>1</v>
      </c>
      <c r="B138" s="11" t="s">
        <v>14</v>
      </c>
      <c r="C138" s="11" t="s">
        <v>62</v>
      </c>
      <c r="D138" s="11" t="s">
        <v>605</v>
      </c>
      <c r="E138" s="11" t="s">
        <v>423</v>
      </c>
      <c r="F138" s="11" t="s">
        <v>602</v>
      </c>
      <c r="G138" s="11" t="s">
        <v>166</v>
      </c>
      <c r="H138" s="11" t="s">
        <v>200</v>
      </c>
      <c r="I138" s="13">
        <v>0.25</v>
      </c>
      <c r="J138" s="11">
        <v>0</v>
      </c>
      <c r="K138" s="13">
        <v>0.79166666666666663</v>
      </c>
      <c r="L138" s="11"/>
      <c r="M138" s="11" t="s">
        <v>66</v>
      </c>
      <c r="N138" s="11" t="s">
        <v>66</v>
      </c>
      <c r="O138" s="11" t="s">
        <v>66</v>
      </c>
      <c r="P138" s="13" t="s">
        <v>66</v>
      </c>
      <c r="Q138" s="13" t="s">
        <v>66</v>
      </c>
      <c r="R138" s="13"/>
      <c r="S138" s="11" t="s">
        <v>75</v>
      </c>
      <c r="T138" s="14">
        <v>13.6</v>
      </c>
      <c r="U138" s="11"/>
      <c r="V138" s="13">
        <f t="shared" ref="V138:V148" si="14">K138-I138</f>
        <v>0.54166666666666663</v>
      </c>
      <c r="W138" s="11">
        <v>800</v>
      </c>
      <c r="X138" s="11" t="s">
        <v>157</v>
      </c>
      <c r="Y138" s="15"/>
      <c r="Z138" s="11" t="s">
        <v>428</v>
      </c>
      <c r="AA138" s="11" t="s">
        <v>609</v>
      </c>
      <c r="AB138" s="73">
        <f t="shared" ref="AB138:AB140" si="15">Y138/W138</f>
        <v>0</v>
      </c>
      <c r="AC138" s="11"/>
      <c r="AE138" s="8"/>
      <c r="AF138" s="8"/>
      <c r="AG138" s="8"/>
      <c r="AH138" s="9"/>
    </row>
    <row r="139" spans="1:34" x14ac:dyDescent="0.35">
      <c r="A139" s="11" t="s">
        <v>1</v>
      </c>
      <c r="B139" s="11" t="s">
        <v>14</v>
      </c>
      <c r="C139" s="11" t="s">
        <v>62</v>
      </c>
      <c r="D139" s="11" t="s">
        <v>606</v>
      </c>
      <c r="E139" s="11" t="s">
        <v>423</v>
      </c>
      <c r="F139" s="11" t="s">
        <v>603</v>
      </c>
      <c r="G139" s="11" t="s">
        <v>166</v>
      </c>
      <c r="H139" s="11" t="s">
        <v>200</v>
      </c>
      <c r="I139" s="13">
        <v>0.20833333333333334</v>
      </c>
      <c r="J139" s="11">
        <v>0</v>
      </c>
      <c r="K139" s="13">
        <v>0.79166666666666663</v>
      </c>
      <c r="L139" s="11" t="s">
        <v>66</v>
      </c>
      <c r="M139" s="11" t="s">
        <v>66</v>
      </c>
      <c r="N139" s="11" t="s">
        <v>66</v>
      </c>
      <c r="O139" s="11" t="s">
        <v>66</v>
      </c>
      <c r="P139" s="13" t="s">
        <v>66</v>
      </c>
      <c r="Q139" s="13" t="s">
        <v>66</v>
      </c>
      <c r="R139" s="13"/>
      <c r="S139" s="11" t="s">
        <v>75</v>
      </c>
      <c r="T139" s="14">
        <v>13.6</v>
      </c>
      <c r="U139" s="11"/>
      <c r="V139" s="13">
        <f t="shared" si="14"/>
        <v>0.58333333333333326</v>
      </c>
      <c r="W139" s="11">
        <v>800</v>
      </c>
      <c r="X139" s="11" t="s">
        <v>157</v>
      </c>
      <c r="Y139" s="15"/>
      <c r="Z139" s="11" t="s">
        <v>428</v>
      </c>
      <c r="AA139" s="11" t="s">
        <v>610</v>
      </c>
      <c r="AB139" s="73">
        <f t="shared" si="15"/>
        <v>0</v>
      </c>
      <c r="AC139" s="11"/>
      <c r="AE139" s="8"/>
      <c r="AF139" s="8"/>
      <c r="AG139" s="8"/>
      <c r="AH139" s="9"/>
    </row>
    <row r="140" spans="1:34" x14ac:dyDescent="0.35">
      <c r="A140" s="11" t="s">
        <v>1</v>
      </c>
      <c r="B140" s="11" t="s">
        <v>14</v>
      </c>
      <c r="C140" s="11" t="s">
        <v>62</v>
      </c>
      <c r="D140" s="11" t="s">
        <v>607</v>
      </c>
      <c r="E140" s="11" t="s">
        <v>423</v>
      </c>
      <c r="F140" s="11" t="s">
        <v>604</v>
      </c>
      <c r="G140" s="11" t="s">
        <v>166</v>
      </c>
      <c r="H140" s="11" t="s">
        <v>200</v>
      </c>
      <c r="I140" s="13">
        <v>0.125</v>
      </c>
      <c r="J140" s="11">
        <v>0</v>
      </c>
      <c r="K140" s="13">
        <v>0.75</v>
      </c>
      <c r="L140" s="11" t="s">
        <v>66</v>
      </c>
      <c r="M140" s="11" t="s">
        <v>66</v>
      </c>
      <c r="N140" s="11" t="s">
        <v>66</v>
      </c>
      <c r="O140" s="11" t="s">
        <v>66</v>
      </c>
      <c r="P140" s="13" t="s">
        <v>66</v>
      </c>
      <c r="Q140" s="13"/>
      <c r="R140" s="13"/>
      <c r="S140" s="11" t="s">
        <v>75</v>
      </c>
      <c r="T140" s="14">
        <v>13.6</v>
      </c>
      <c r="U140" s="11"/>
      <c r="V140" s="13">
        <f t="shared" si="14"/>
        <v>0.625</v>
      </c>
      <c r="W140" s="11">
        <v>800</v>
      </c>
      <c r="X140" s="11" t="s">
        <v>157</v>
      </c>
      <c r="Y140" s="15"/>
      <c r="Z140" s="11" t="s">
        <v>428</v>
      </c>
      <c r="AA140" s="11" t="s">
        <v>608</v>
      </c>
      <c r="AB140" s="73">
        <f t="shared" si="15"/>
        <v>0</v>
      </c>
      <c r="AC140" s="11"/>
      <c r="AE140" s="8"/>
      <c r="AF140" s="8"/>
      <c r="AG140" s="8"/>
      <c r="AH140" s="9"/>
    </row>
    <row r="141" spans="1:34" x14ac:dyDescent="0.35">
      <c r="A141" s="11" t="s">
        <v>0</v>
      </c>
      <c r="B141" s="11" t="s">
        <v>1</v>
      </c>
      <c r="C141" s="11" t="s">
        <v>62</v>
      </c>
      <c r="D141" s="11" t="s">
        <v>632</v>
      </c>
      <c r="E141" s="11" t="s">
        <v>423</v>
      </c>
      <c r="F141" s="11" t="s">
        <v>634</v>
      </c>
      <c r="G141" s="11" t="s">
        <v>442</v>
      </c>
      <c r="H141" s="11" t="s">
        <v>252</v>
      </c>
      <c r="I141" s="13">
        <v>0.22916666666666666</v>
      </c>
      <c r="J141" s="11">
        <v>0</v>
      </c>
      <c r="K141" s="13">
        <v>0.4826388888888889</v>
      </c>
      <c r="L141" s="11" t="s">
        <v>66</v>
      </c>
      <c r="M141" s="11" t="s">
        <v>66</v>
      </c>
      <c r="N141" s="11" t="s">
        <v>66</v>
      </c>
      <c r="O141" s="11" t="s">
        <v>66</v>
      </c>
      <c r="P141" s="13" t="s">
        <v>66</v>
      </c>
      <c r="Q141" s="13"/>
      <c r="R141" s="13"/>
      <c r="S141" s="11" t="s">
        <v>80</v>
      </c>
      <c r="T141" s="14">
        <v>14.9</v>
      </c>
      <c r="U141" s="11"/>
      <c r="V141" s="13">
        <f t="shared" si="14"/>
        <v>0.25347222222222221</v>
      </c>
      <c r="W141" s="11">
        <v>400</v>
      </c>
      <c r="X141" s="11" t="s">
        <v>636</v>
      </c>
      <c r="Y141" s="15"/>
      <c r="Z141" s="11" t="s">
        <v>636</v>
      </c>
      <c r="AA141" s="11" t="s">
        <v>172</v>
      </c>
      <c r="AB141" s="73"/>
      <c r="AC141" s="11"/>
      <c r="AE141" s="8"/>
      <c r="AF141" s="8"/>
      <c r="AG141" s="8"/>
      <c r="AH141" s="9"/>
    </row>
    <row r="142" spans="1:34" x14ac:dyDescent="0.35">
      <c r="A142" s="11" t="s">
        <v>0</v>
      </c>
      <c r="B142" s="11" t="s">
        <v>1</v>
      </c>
      <c r="C142" s="11" t="s">
        <v>62</v>
      </c>
      <c r="D142" s="11" t="s">
        <v>633</v>
      </c>
      <c r="E142" s="11" t="s">
        <v>423</v>
      </c>
      <c r="F142" s="11" t="s">
        <v>634</v>
      </c>
      <c r="G142" s="11" t="s">
        <v>442</v>
      </c>
      <c r="H142" s="11" t="s">
        <v>252</v>
      </c>
      <c r="I142" s="13">
        <v>0.9375</v>
      </c>
      <c r="J142" s="11">
        <v>0</v>
      </c>
      <c r="K142" s="13">
        <v>0.19097222222222221</v>
      </c>
      <c r="L142" s="11" t="s">
        <v>66</v>
      </c>
      <c r="M142" s="11" t="s">
        <v>66</v>
      </c>
      <c r="N142" s="11" t="s">
        <v>66</v>
      </c>
      <c r="O142" s="11" t="s">
        <v>66</v>
      </c>
      <c r="P142" s="13" t="s">
        <v>66</v>
      </c>
      <c r="Q142" s="13"/>
      <c r="R142" s="13"/>
      <c r="S142" s="11" t="s">
        <v>80</v>
      </c>
      <c r="T142" s="14">
        <v>14.9</v>
      </c>
      <c r="U142" s="11"/>
      <c r="V142" s="13">
        <v>0.25347222222222221</v>
      </c>
      <c r="W142" s="11">
        <v>400</v>
      </c>
      <c r="X142" s="11" t="s">
        <v>636</v>
      </c>
      <c r="Y142" s="15"/>
      <c r="Z142" s="11" t="s">
        <v>636</v>
      </c>
      <c r="AA142" s="11" t="s">
        <v>172</v>
      </c>
      <c r="AB142" s="73"/>
      <c r="AC142" s="11"/>
      <c r="AE142" s="8"/>
      <c r="AF142" s="8"/>
      <c r="AG142" s="8"/>
      <c r="AH142" s="9"/>
    </row>
    <row r="143" spans="1:34" x14ac:dyDescent="0.35">
      <c r="A143" s="11" t="s">
        <v>0</v>
      </c>
      <c r="B143" s="11" t="s">
        <v>1</v>
      </c>
      <c r="C143" s="11" t="s">
        <v>62</v>
      </c>
      <c r="D143" s="11" t="s">
        <v>637</v>
      </c>
      <c r="E143" s="11" t="s">
        <v>423</v>
      </c>
      <c r="F143" s="11" t="s">
        <v>638</v>
      </c>
      <c r="G143" s="11" t="s">
        <v>612</v>
      </c>
      <c r="H143" s="11" t="s">
        <v>252</v>
      </c>
      <c r="I143" s="13">
        <v>0.22916666666666666</v>
      </c>
      <c r="J143" s="11">
        <v>0</v>
      </c>
      <c r="K143" s="13">
        <v>0.49652777777777773</v>
      </c>
      <c r="L143" s="11" t="s">
        <v>66</v>
      </c>
      <c r="M143" s="11" t="s">
        <v>66</v>
      </c>
      <c r="N143" s="11" t="s">
        <v>66</v>
      </c>
      <c r="O143" s="11" t="s">
        <v>66</v>
      </c>
      <c r="P143" s="13" t="s">
        <v>66</v>
      </c>
      <c r="Q143" s="13"/>
      <c r="R143" s="13"/>
      <c r="S143" s="11" t="s">
        <v>80</v>
      </c>
      <c r="T143" s="14">
        <v>14.9</v>
      </c>
      <c r="U143" s="11"/>
      <c r="V143" s="13">
        <f t="shared" si="14"/>
        <v>0.26736111111111105</v>
      </c>
      <c r="W143" s="11">
        <v>420</v>
      </c>
      <c r="X143" s="11" t="s">
        <v>636</v>
      </c>
      <c r="Y143" s="15"/>
      <c r="Z143" s="11" t="s">
        <v>636</v>
      </c>
      <c r="AA143" s="11" t="s">
        <v>172</v>
      </c>
      <c r="AB143" s="73"/>
      <c r="AC143" s="11"/>
      <c r="AE143" s="8"/>
      <c r="AF143" s="8"/>
      <c r="AG143" s="8"/>
      <c r="AH143" s="9"/>
    </row>
    <row r="144" spans="1:34" x14ac:dyDescent="0.35">
      <c r="A144" s="11" t="s">
        <v>0</v>
      </c>
      <c r="B144" s="11" t="s">
        <v>1</v>
      </c>
      <c r="C144" s="11" t="s">
        <v>62</v>
      </c>
      <c r="D144" s="11" t="s">
        <v>639</v>
      </c>
      <c r="E144" s="11" t="s">
        <v>423</v>
      </c>
      <c r="F144" s="11" t="s">
        <v>640</v>
      </c>
      <c r="G144" s="11" t="s">
        <v>613</v>
      </c>
      <c r="H144" s="11" t="s">
        <v>252</v>
      </c>
      <c r="I144" s="13">
        <v>0.22916666666666666</v>
      </c>
      <c r="J144" s="11">
        <v>0</v>
      </c>
      <c r="K144" s="13">
        <v>0.41666666666666669</v>
      </c>
      <c r="L144" s="11" t="s">
        <v>66</v>
      </c>
      <c r="M144" s="11" t="s">
        <v>66</v>
      </c>
      <c r="N144" s="11" t="s">
        <v>66</v>
      </c>
      <c r="O144" s="11" t="s">
        <v>66</v>
      </c>
      <c r="P144" s="13" t="s">
        <v>66</v>
      </c>
      <c r="Q144" s="13"/>
      <c r="R144" s="13"/>
      <c r="S144" s="11" t="s">
        <v>80</v>
      </c>
      <c r="T144" s="14">
        <v>14.9</v>
      </c>
      <c r="U144" s="11"/>
      <c r="V144" s="13">
        <f t="shared" si="14"/>
        <v>0.18750000000000003</v>
      </c>
      <c r="W144" s="11">
        <v>200</v>
      </c>
      <c r="X144" s="11" t="s">
        <v>636</v>
      </c>
      <c r="Y144" s="15"/>
      <c r="Z144" s="11" t="s">
        <v>636</v>
      </c>
      <c r="AA144" s="11" t="s">
        <v>172</v>
      </c>
      <c r="AB144" s="73"/>
      <c r="AC144" s="11"/>
      <c r="AE144" s="8"/>
      <c r="AF144" s="8"/>
      <c r="AG144" s="8"/>
      <c r="AH144" s="9"/>
    </row>
    <row r="145" spans="1:34" x14ac:dyDescent="0.35">
      <c r="A145" s="11" t="s">
        <v>0</v>
      </c>
      <c r="B145" s="11" t="s">
        <v>1</v>
      </c>
      <c r="C145" s="11" t="s">
        <v>62</v>
      </c>
      <c r="D145" s="11" t="s">
        <v>641</v>
      </c>
      <c r="E145" s="11" t="s">
        <v>423</v>
      </c>
      <c r="F145" s="11" t="s">
        <v>640</v>
      </c>
      <c r="G145" s="11" t="s">
        <v>613</v>
      </c>
      <c r="H145" s="11" t="s">
        <v>252</v>
      </c>
      <c r="I145" s="13">
        <v>0.3125</v>
      </c>
      <c r="J145" s="11">
        <v>0</v>
      </c>
      <c r="K145" s="13">
        <v>0.47222222222222227</v>
      </c>
      <c r="L145" s="11" t="s">
        <v>66</v>
      </c>
      <c r="M145" s="11" t="s">
        <v>66</v>
      </c>
      <c r="N145" s="11" t="s">
        <v>66</v>
      </c>
      <c r="O145" s="11" t="s">
        <v>66</v>
      </c>
      <c r="P145" s="13" t="s">
        <v>66</v>
      </c>
      <c r="Q145" s="13"/>
      <c r="R145" s="13"/>
      <c r="S145" s="11" t="s">
        <v>80</v>
      </c>
      <c r="T145" s="14">
        <v>14.9</v>
      </c>
      <c r="U145" s="11"/>
      <c r="V145" s="13">
        <f t="shared" si="14"/>
        <v>0.15972222222222227</v>
      </c>
      <c r="W145" s="11">
        <v>200</v>
      </c>
      <c r="X145" s="11" t="s">
        <v>636</v>
      </c>
      <c r="Y145" s="15"/>
      <c r="Z145" s="11" t="s">
        <v>636</v>
      </c>
      <c r="AA145" s="11" t="s">
        <v>172</v>
      </c>
      <c r="AB145" s="73"/>
      <c r="AC145" s="11"/>
      <c r="AE145" s="8"/>
      <c r="AF145" s="8"/>
      <c r="AG145" s="8"/>
      <c r="AH145" s="9"/>
    </row>
    <row r="146" spans="1:34" x14ac:dyDescent="0.35">
      <c r="A146" s="11" t="s">
        <v>0</v>
      </c>
      <c r="B146" s="11" t="s">
        <v>1</v>
      </c>
      <c r="C146" s="11" t="s">
        <v>62</v>
      </c>
      <c r="D146" s="11" t="s">
        <v>642</v>
      </c>
      <c r="E146" s="11" t="s">
        <v>423</v>
      </c>
      <c r="F146" s="11" t="s">
        <v>640</v>
      </c>
      <c r="G146" s="11" t="s">
        <v>613</v>
      </c>
      <c r="H146" s="11" t="s">
        <v>252</v>
      </c>
      <c r="I146" s="13">
        <v>0.39583333333333331</v>
      </c>
      <c r="J146" s="11">
        <v>0</v>
      </c>
      <c r="K146" s="13">
        <v>0.51388888888888895</v>
      </c>
      <c r="L146" s="11" t="s">
        <v>66</v>
      </c>
      <c r="M146" s="11" t="s">
        <v>66</v>
      </c>
      <c r="N146" s="11" t="s">
        <v>66</v>
      </c>
      <c r="O146" s="11" t="s">
        <v>66</v>
      </c>
      <c r="P146" s="13" t="s">
        <v>66</v>
      </c>
      <c r="Q146" s="13"/>
      <c r="R146" s="13"/>
      <c r="S146" s="11" t="s">
        <v>80</v>
      </c>
      <c r="T146" s="14">
        <v>14.9</v>
      </c>
      <c r="U146" s="11"/>
      <c r="V146" s="13">
        <f t="shared" si="14"/>
        <v>0.11805555555555564</v>
      </c>
      <c r="W146" s="11">
        <v>200</v>
      </c>
      <c r="X146" s="11" t="s">
        <v>636</v>
      </c>
      <c r="Y146" s="15"/>
      <c r="Z146" s="11" t="s">
        <v>636</v>
      </c>
      <c r="AA146" s="11" t="s">
        <v>172</v>
      </c>
      <c r="AB146" s="73"/>
      <c r="AC146" s="11"/>
      <c r="AE146" s="8"/>
      <c r="AF146" s="8"/>
      <c r="AG146" s="8"/>
      <c r="AH146" s="9"/>
    </row>
    <row r="147" spans="1:34" x14ac:dyDescent="0.35">
      <c r="A147" s="11" t="s">
        <v>0</v>
      </c>
      <c r="B147" s="11" t="s">
        <v>1</v>
      </c>
      <c r="C147" s="11" t="s">
        <v>62</v>
      </c>
      <c r="D147" s="11" t="s">
        <v>643</v>
      </c>
      <c r="E147" s="11" t="s">
        <v>423</v>
      </c>
      <c r="F147" s="11" t="s">
        <v>640</v>
      </c>
      <c r="G147" s="11" t="s">
        <v>613</v>
      </c>
      <c r="H147" s="11" t="s">
        <v>252</v>
      </c>
      <c r="I147" s="13">
        <v>0.39930555555555558</v>
      </c>
      <c r="J147" s="11">
        <v>0</v>
      </c>
      <c r="K147" s="13">
        <v>0.51736111111111105</v>
      </c>
      <c r="L147" s="11" t="s">
        <v>66</v>
      </c>
      <c r="M147" s="11" t="s">
        <v>66</v>
      </c>
      <c r="N147" s="11" t="s">
        <v>66</v>
      </c>
      <c r="O147" s="11" t="s">
        <v>66</v>
      </c>
      <c r="P147" s="13" t="s">
        <v>66</v>
      </c>
      <c r="Q147" s="13"/>
      <c r="R147" s="13"/>
      <c r="S147" s="11" t="s">
        <v>80</v>
      </c>
      <c r="T147" s="14">
        <v>14.9</v>
      </c>
      <c r="U147" s="11"/>
      <c r="V147" s="13">
        <f t="shared" si="14"/>
        <v>0.11805555555555547</v>
      </c>
      <c r="W147" s="11">
        <v>200</v>
      </c>
      <c r="X147" s="11" t="s">
        <v>636</v>
      </c>
      <c r="Y147" s="15"/>
      <c r="Z147" s="11" t="s">
        <v>636</v>
      </c>
      <c r="AA147" s="11" t="s">
        <v>172</v>
      </c>
      <c r="AB147" s="73"/>
      <c r="AC147" s="11"/>
      <c r="AE147" s="8"/>
      <c r="AF147" s="8"/>
      <c r="AG147" s="8"/>
      <c r="AH147" s="9"/>
    </row>
    <row r="148" spans="1:34" x14ac:dyDescent="0.35">
      <c r="A148" s="11" t="s">
        <v>0</v>
      </c>
      <c r="B148" s="11" t="s">
        <v>1</v>
      </c>
      <c r="C148" s="11" t="s">
        <v>62</v>
      </c>
      <c r="D148" s="11" t="s">
        <v>644</v>
      </c>
      <c r="E148" s="11" t="s">
        <v>423</v>
      </c>
      <c r="F148" s="11" t="s">
        <v>640</v>
      </c>
      <c r="G148" s="11" t="s">
        <v>613</v>
      </c>
      <c r="H148" s="11" t="s">
        <v>252</v>
      </c>
      <c r="I148" s="13">
        <v>0.59722222222222221</v>
      </c>
      <c r="J148" s="11">
        <v>0</v>
      </c>
      <c r="K148" s="13">
        <v>0.74652777777777779</v>
      </c>
      <c r="L148" s="11" t="s">
        <v>66</v>
      </c>
      <c r="M148" s="11" t="s">
        <v>66</v>
      </c>
      <c r="N148" s="11" t="s">
        <v>66</v>
      </c>
      <c r="O148" s="11" t="s">
        <v>66</v>
      </c>
      <c r="P148" s="13" t="s">
        <v>66</v>
      </c>
      <c r="Q148" s="13"/>
      <c r="R148" s="13"/>
      <c r="S148" s="11" t="s">
        <v>80</v>
      </c>
      <c r="T148" s="14">
        <v>14.9</v>
      </c>
      <c r="U148" s="11"/>
      <c r="V148" s="13">
        <f t="shared" si="14"/>
        <v>0.14930555555555558</v>
      </c>
      <c r="W148" s="11">
        <v>200</v>
      </c>
      <c r="X148" s="11" t="s">
        <v>636</v>
      </c>
      <c r="Y148" s="15"/>
      <c r="Z148" s="11" t="s">
        <v>636</v>
      </c>
      <c r="AA148" s="11" t="s">
        <v>172</v>
      </c>
      <c r="AB148" s="73"/>
      <c r="AC148" s="11"/>
      <c r="AE148" s="8"/>
      <c r="AF148" s="8"/>
      <c r="AG148" s="8"/>
      <c r="AH148" s="9"/>
    </row>
    <row r="149" spans="1:34" x14ac:dyDescent="0.35">
      <c r="A149" s="11" t="s">
        <v>0</v>
      </c>
      <c r="B149" s="11" t="s">
        <v>1</v>
      </c>
      <c r="C149" s="11" t="s">
        <v>62</v>
      </c>
      <c r="D149" s="11" t="s">
        <v>645</v>
      </c>
      <c r="E149" s="11" t="s">
        <v>423</v>
      </c>
      <c r="F149" s="11" t="s">
        <v>646</v>
      </c>
      <c r="G149" s="11" t="s">
        <v>619</v>
      </c>
      <c r="H149" s="11" t="s">
        <v>252</v>
      </c>
      <c r="I149" s="13">
        <v>0.9375</v>
      </c>
      <c r="J149" s="11">
        <v>1</v>
      </c>
      <c r="K149" s="13">
        <v>0.10069444444444443</v>
      </c>
      <c r="L149" s="11" t="s">
        <v>66</v>
      </c>
      <c r="M149" s="11" t="s">
        <v>66</v>
      </c>
      <c r="N149" s="11" t="s">
        <v>66</v>
      </c>
      <c r="O149" s="11" t="s">
        <v>66</v>
      </c>
      <c r="P149" s="13" t="s">
        <v>66</v>
      </c>
      <c r="Q149" s="13"/>
      <c r="R149" s="13"/>
      <c r="S149" s="11" t="s">
        <v>80</v>
      </c>
      <c r="T149" s="14">
        <v>14.9</v>
      </c>
      <c r="U149" s="11"/>
      <c r="V149" s="80" t="s">
        <v>647</v>
      </c>
      <c r="W149" s="11">
        <v>234</v>
      </c>
      <c r="X149" s="11" t="s">
        <v>636</v>
      </c>
      <c r="Y149" s="15"/>
      <c r="Z149" s="11" t="s">
        <v>636</v>
      </c>
      <c r="AA149" s="11" t="s">
        <v>172</v>
      </c>
      <c r="AB149" s="73"/>
      <c r="AC149" s="11"/>
      <c r="AE149" s="8"/>
      <c r="AF149" s="8"/>
      <c r="AG149" s="8"/>
      <c r="AH149" s="9"/>
    </row>
    <row r="150" spans="1:34" x14ac:dyDescent="0.35">
      <c r="A150" s="11" t="s">
        <v>0</v>
      </c>
      <c r="B150" s="11" t="s">
        <v>1</v>
      </c>
      <c r="C150" s="11" t="s">
        <v>62</v>
      </c>
      <c r="D150" s="11" t="s">
        <v>648</v>
      </c>
      <c r="E150" s="11" t="s">
        <v>423</v>
      </c>
      <c r="F150" s="11" t="s">
        <v>649</v>
      </c>
      <c r="G150" s="11" t="s">
        <v>617</v>
      </c>
      <c r="H150" s="11" t="s">
        <v>252</v>
      </c>
      <c r="I150" s="13">
        <v>0.89583333333333337</v>
      </c>
      <c r="J150" s="11">
        <v>1</v>
      </c>
      <c r="K150" s="13">
        <v>0.1875</v>
      </c>
      <c r="L150" s="11" t="s">
        <v>66</v>
      </c>
      <c r="M150" s="11" t="s">
        <v>66</v>
      </c>
      <c r="N150" s="11" t="s">
        <v>66</v>
      </c>
      <c r="O150" s="11" t="s">
        <v>66</v>
      </c>
      <c r="P150" s="13" t="s">
        <v>66</v>
      </c>
      <c r="Q150" s="13"/>
      <c r="R150" s="13"/>
      <c r="S150" s="11" t="s">
        <v>80</v>
      </c>
      <c r="T150" s="14">
        <v>14.9</v>
      </c>
      <c r="U150" s="11"/>
      <c r="V150" s="80" t="s">
        <v>650</v>
      </c>
      <c r="W150" s="11">
        <v>400</v>
      </c>
      <c r="X150" s="11" t="s">
        <v>636</v>
      </c>
      <c r="Y150" s="15"/>
      <c r="Z150" s="11" t="s">
        <v>636</v>
      </c>
      <c r="AA150" s="11" t="s">
        <v>172</v>
      </c>
      <c r="AB150" s="73"/>
      <c r="AC150" s="11"/>
      <c r="AE150" s="8"/>
      <c r="AF150" s="8"/>
      <c r="AG150" s="8"/>
      <c r="AH150" s="9"/>
    </row>
    <row r="151" spans="1:34" x14ac:dyDescent="0.35">
      <c r="A151" s="11" t="s">
        <v>1</v>
      </c>
      <c r="B151" s="11" t="s">
        <v>0</v>
      </c>
      <c r="C151" s="11" t="s">
        <v>62</v>
      </c>
      <c r="D151" s="11" t="s">
        <v>652</v>
      </c>
      <c r="E151" s="11" t="s">
        <v>423</v>
      </c>
      <c r="F151" s="11" t="s">
        <v>651</v>
      </c>
      <c r="G151" s="11" t="s">
        <v>252</v>
      </c>
      <c r="H151" s="11" t="s">
        <v>442</v>
      </c>
      <c r="I151" s="13">
        <v>0.55208333333333337</v>
      </c>
      <c r="J151" s="11">
        <v>0</v>
      </c>
      <c r="K151" s="13">
        <f>I151+V151</f>
        <v>0.80555555555555558</v>
      </c>
      <c r="L151" s="11" t="s">
        <v>66</v>
      </c>
      <c r="M151" s="11" t="s">
        <v>66</v>
      </c>
      <c r="N151" s="11" t="s">
        <v>66</v>
      </c>
      <c r="O151" s="11" t="s">
        <v>66</v>
      </c>
      <c r="P151" s="13" t="s">
        <v>66</v>
      </c>
      <c r="Q151" s="13"/>
      <c r="R151" s="13"/>
      <c r="S151" s="11" t="s">
        <v>80</v>
      </c>
      <c r="T151" s="14">
        <v>14.9</v>
      </c>
      <c r="U151" s="11"/>
      <c r="V151" s="80" t="s">
        <v>635</v>
      </c>
      <c r="W151" s="11">
        <v>400</v>
      </c>
      <c r="X151" s="11" t="s">
        <v>636</v>
      </c>
      <c r="Y151" s="15"/>
      <c r="Z151" s="11" t="s">
        <v>428</v>
      </c>
      <c r="AA151" s="11" t="s">
        <v>459</v>
      </c>
      <c r="AB151" s="73"/>
      <c r="AC151" s="11"/>
      <c r="AE151" s="8"/>
      <c r="AF151" s="8"/>
      <c r="AG151" s="8"/>
      <c r="AH151" s="9"/>
    </row>
    <row r="152" spans="1:34" x14ac:dyDescent="0.35">
      <c r="A152" s="11" t="s">
        <v>1</v>
      </c>
      <c r="B152" s="11" t="s">
        <v>0</v>
      </c>
      <c r="C152" s="11" t="s">
        <v>62</v>
      </c>
      <c r="D152" s="11" t="s">
        <v>653</v>
      </c>
      <c r="E152" s="11" t="s">
        <v>423</v>
      </c>
      <c r="F152" s="11" t="s">
        <v>651</v>
      </c>
      <c r="G152" s="11" t="s">
        <v>252</v>
      </c>
      <c r="H152" s="11" t="s">
        <v>442</v>
      </c>
      <c r="I152" s="13">
        <v>0.55555555555555558</v>
      </c>
      <c r="J152" s="11">
        <v>0</v>
      </c>
      <c r="K152" s="13">
        <f t="shared" ref="K152:K155" si="16">I152+V152</f>
        <v>0.80902777777777779</v>
      </c>
      <c r="L152" s="11" t="s">
        <v>66</v>
      </c>
      <c r="M152" s="11" t="s">
        <v>66</v>
      </c>
      <c r="N152" s="11" t="s">
        <v>66</v>
      </c>
      <c r="O152" s="11" t="s">
        <v>66</v>
      </c>
      <c r="P152" s="13" t="s">
        <v>66</v>
      </c>
      <c r="Q152" s="13"/>
      <c r="R152" s="13"/>
      <c r="S152" s="11" t="s">
        <v>80</v>
      </c>
      <c r="T152" s="14">
        <v>14.9</v>
      </c>
      <c r="U152" s="11"/>
      <c r="V152" s="80" t="s">
        <v>635</v>
      </c>
      <c r="W152" s="11">
        <v>400</v>
      </c>
      <c r="X152" s="11" t="s">
        <v>636</v>
      </c>
      <c r="Y152" s="15"/>
      <c r="Z152" s="11" t="s">
        <v>428</v>
      </c>
      <c r="AA152" s="11" t="s">
        <v>459</v>
      </c>
      <c r="AB152" s="73"/>
      <c r="AC152" s="11"/>
      <c r="AE152" s="8"/>
      <c r="AF152" s="8"/>
      <c r="AG152" s="8"/>
      <c r="AH152" s="9"/>
    </row>
    <row r="153" spans="1:34" x14ac:dyDescent="0.35">
      <c r="A153" s="11" t="s">
        <v>1</v>
      </c>
      <c r="B153" s="11" t="s">
        <v>0</v>
      </c>
      <c r="C153" s="11" t="s">
        <v>62</v>
      </c>
      <c r="D153" s="11" t="s">
        <v>654</v>
      </c>
      <c r="E153" s="11" t="s">
        <v>423</v>
      </c>
      <c r="F153" s="11" t="s">
        <v>651</v>
      </c>
      <c r="G153" s="11" t="s">
        <v>252</v>
      </c>
      <c r="H153" s="11" t="s">
        <v>442</v>
      </c>
      <c r="I153" s="13">
        <v>0.56944444444444442</v>
      </c>
      <c r="J153" s="11">
        <v>0</v>
      </c>
      <c r="K153" s="13">
        <f t="shared" si="16"/>
        <v>0.82291666666666663</v>
      </c>
      <c r="L153" s="11" t="s">
        <v>66</v>
      </c>
      <c r="M153" s="11" t="s">
        <v>66</v>
      </c>
      <c r="N153" s="11" t="s">
        <v>66</v>
      </c>
      <c r="O153" s="11" t="s">
        <v>66</v>
      </c>
      <c r="P153" s="13" t="s">
        <v>66</v>
      </c>
      <c r="Q153" s="13"/>
      <c r="R153" s="13"/>
      <c r="S153" s="11" t="s">
        <v>80</v>
      </c>
      <c r="T153" s="14">
        <v>14.9</v>
      </c>
      <c r="U153" s="11"/>
      <c r="V153" s="80" t="s">
        <v>635</v>
      </c>
      <c r="W153" s="11">
        <v>400</v>
      </c>
      <c r="X153" s="11" t="s">
        <v>636</v>
      </c>
      <c r="Y153" s="15"/>
      <c r="Z153" s="11" t="s">
        <v>428</v>
      </c>
      <c r="AA153" s="11" t="s">
        <v>459</v>
      </c>
      <c r="AB153" s="73"/>
      <c r="AC153" s="11"/>
      <c r="AE153" s="8"/>
      <c r="AF153" s="8"/>
      <c r="AG153" s="8"/>
      <c r="AH153" s="9"/>
    </row>
    <row r="154" spans="1:34" x14ac:dyDescent="0.35">
      <c r="A154" s="11" t="s">
        <v>1</v>
      </c>
      <c r="B154" s="11" t="s">
        <v>0</v>
      </c>
      <c r="C154" s="11" t="s">
        <v>62</v>
      </c>
      <c r="D154" s="11" t="s">
        <v>655</v>
      </c>
      <c r="E154" s="11" t="s">
        <v>423</v>
      </c>
      <c r="F154" s="11" t="s">
        <v>651</v>
      </c>
      <c r="G154" s="11" t="s">
        <v>252</v>
      </c>
      <c r="H154" s="11" t="s">
        <v>442</v>
      </c>
      <c r="I154" s="13">
        <v>0.61805555555555558</v>
      </c>
      <c r="J154" s="11">
        <v>0</v>
      </c>
      <c r="K154" s="13">
        <f t="shared" si="16"/>
        <v>0.87152777777777779</v>
      </c>
      <c r="L154" s="11" t="s">
        <v>66</v>
      </c>
      <c r="M154" s="11" t="s">
        <v>66</v>
      </c>
      <c r="N154" s="11" t="s">
        <v>66</v>
      </c>
      <c r="O154" s="11" t="s">
        <v>66</v>
      </c>
      <c r="P154" s="13" t="s">
        <v>66</v>
      </c>
      <c r="Q154" s="13"/>
      <c r="R154" s="13"/>
      <c r="S154" s="11" t="s">
        <v>80</v>
      </c>
      <c r="T154" s="14">
        <v>14.9</v>
      </c>
      <c r="U154" s="11"/>
      <c r="V154" s="80" t="s">
        <v>635</v>
      </c>
      <c r="W154" s="11">
        <v>400</v>
      </c>
      <c r="X154" s="11" t="s">
        <v>636</v>
      </c>
      <c r="Y154" s="15"/>
      <c r="Z154" s="11" t="s">
        <v>428</v>
      </c>
      <c r="AA154" s="11" t="s">
        <v>459</v>
      </c>
      <c r="AB154" s="73"/>
      <c r="AC154" s="11"/>
      <c r="AE154" s="8"/>
      <c r="AF154" s="8"/>
      <c r="AG154" s="8"/>
      <c r="AH154" s="9"/>
    </row>
    <row r="155" spans="1:34" x14ac:dyDescent="0.35">
      <c r="A155" s="11" t="s">
        <v>1</v>
      </c>
      <c r="B155" s="11" t="s">
        <v>0</v>
      </c>
      <c r="C155" s="11" t="s">
        <v>62</v>
      </c>
      <c r="D155" s="11" t="s">
        <v>656</v>
      </c>
      <c r="E155" s="11" t="s">
        <v>423</v>
      </c>
      <c r="F155" s="11" t="s">
        <v>651</v>
      </c>
      <c r="G155" s="11" t="s">
        <v>252</v>
      </c>
      <c r="H155" s="11" t="s">
        <v>442</v>
      </c>
      <c r="I155" s="13">
        <v>0.625</v>
      </c>
      <c r="J155" s="11">
        <v>0</v>
      </c>
      <c r="K155" s="13">
        <f t="shared" si="16"/>
        <v>0.87847222222222221</v>
      </c>
      <c r="L155" s="11" t="s">
        <v>66</v>
      </c>
      <c r="M155" s="11" t="s">
        <v>66</v>
      </c>
      <c r="N155" s="11" t="s">
        <v>66</v>
      </c>
      <c r="O155" s="11" t="s">
        <v>66</v>
      </c>
      <c r="P155" s="13" t="s">
        <v>66</v>
      </c>
      <c r="Q155" s="13"/>
      <c r="R155" s="13"/>
      <c r="S155" s="11" t="s">
        <v>80</v>
      </c>
      <c r="T155" s="14">
        <v>14.9</v>
      </c>
      <c r="U155" s="11"/>
      <c r="V155" s="80" t="s">
        <v>635</v>
      </c>
      <c r="W155" s="11">
        <v>400</v>
      </c>
      <c r="X155" s="11" t="s">
        <v>636</v>
      </c>
      <c r="Y155" s="15"/>
      <c r="Z155" s="11" t="s">
        <v>428</v>
      </c>
      <c r="AA155" s="11" t="s">
        <v>459</v>
      </c>
      <c r="AB155" s="73"/>
      <c r="AC155" s="11"/>
      <c r="AE155" s="8"/>
      <c r="AF155" s="8"/>
      <c r="AG155" s="8"/>
      <c r="AH155" s="9"/>
    </row>
    <row r="156" spans="1:34" x14ac:dyDescent="0.35">
      <c r="A156" s="11" t="s">
        <v>1</v>
      </c>
      <c r="B156" s="11" t="s">
        <v>0</v>
      </c>
      <c r="C156" s="11" t="s">
        <v>62</v>
      </c>
      <c r="D156" s="11" t="s">
        <v>658</v>
      </c>
      <c r="E156" s="11" t="s">
        <v>423</v>
      </c>
      <c r="F156" s="11" t="s">
        <v>659</v>
      </c>
      <c r="G156" s="11" t="s">
        <v>252</v>
      </c>
      <c r="H156" s="11" t="s">
        <v>620</v>
      </c>
      <c r="I156" s="13">
        <v>0.5625</v>
      </c>
      <c r="J156" s="11">
        <v>0</v>
      </c>
      <c r="K156" s="13">
        <v>0.8125</v>
      </c>
      <c r="L156" s="11" t="s">
        <v>66</v>
      </c>
      <c r="M156" s="11" t="s">
        <v>66</v>
      </c>
      <c r="N156" s="11" t="s">
        <v>66</v>
      </c>
      <c r="O156" s="11" t="s">
        <v>66</v>
      </c>
      <c r="P156" s="13" t="s">
        <v>66</v>
      </c>
      <c r="Q156" s="13"/>
      <c r="R156" s="13"/>
      <c r="S156" s="11" t="s">
        <v>80</v>
      </c>
      <c r="T156" s="14">
        <v>14.9</v>
      </c>
      <c r="U156" s="11"/>
      <c r="V156" s="80" t="s">
        <v>661</v>
      </c>
      <c r="W156" s="11">
        <v>400</v>
      </c>
      <c r="X156" s="11" t="s">
        <v>636</v>
      </c>
      <c r="Y156" s="15"/>
      <c r="Z156" s="11" t="s">
        <v>428</v>
      </c>
      <c r="AA156" s="11" t="s">
        <v>459</v>
      </c>
      <c r="AB156" s="73"/>
      <c r="AC156" s="11"/>
      <c r="AE156" s="8"/>
      <c r="AF156" s="8"/>
      <c r="AG156" s="8"/>
      <c r="AH156" s="9"/>
    </row>
    <row r="157" spans="1:34" x14ac:dyDescent="0.35">
      <c r="A157" s="11" t="s">
        <v>1</v>
      </c>
      <c r="B157" s="11" t="s">
        <v>0</v>
      </c>
      <c r="C157" s="11" t="s">
        <v>62</v>
      </c>
      <c r="D157" s="11" t="s">
        <v>660</v>
      </c>
      <c r="E157" s="11" t="s">
        <v>423</v>
      </c>
      <c r="F157" s="11" t="s">
        <v>659</v>
      </c>
      <c r="G157" s="11" t="s">
        <v>252</v>
      </c>
      <c r="H157" s="11" t="s">
        <v>620</v>
      </c>
      <c r="I157" s="13">
        <v>0.625</v>
      </c>
      <c r="J157" s="11">
        <v>0</v>
      </c>
      <c r="K157" s="13">
        <v>0.875</v>
      </c>
      <c r="L157" s="11" t="s">
        <v>66</v>
      </c>
      <c r="M157" s="11" t="s">
        <v>66</v>
      </c>
      <c r="N157" s="11" t="s">
        <v>66</v>
      </c>
      <c r="O157" s="11" t="s">
        <v>66</v>
      </c>
      <c r="P157" s="13" t="s">
        <v>66</v>
      </c>
      <c r="Q157" s="13"/>
      <c r="R157" s="13"/>
      <c r="S157" s="11" t="s">
        <v>80</v>
      </c>
      <c r="T157" s="14">
        <v>14.9</v>
      </c>
      <c r="U157" s="11"/>
      <c r="V157" s="80" t="s">
        <v>661</v>
      </c>
      <c r="W157" s="11">
        <v>400</v>
      </c>
      <c r="X157" s="11" t="s">
        <v>636</v>
      </c>
      <c r="Y157" s="15"/>
      <c r="Z157" s="11" t="s">
        <v>428</v>
      </c>
      <c r="AA157" s="11" t="s">
        <v>459</v>
      </c>
      <c r="AB157" s="73"/>
      <c r="AC157" s="11"/>
      <c r="AE157" s="8"/>
      <c r="AF157" s="8"/>
      <c r="AG157" s="8"/>
      <c r="AH157" s="9"/>
    </row>
    <row r="158" spans="1:34" x14ac:dyDescent="0.35">
      <c r="A158" s="11" t="s">
        <v>1</v>
      </c>
      <c r="B158" s="11" t="s">
        <v>0</v>
      </c>
      <c r="C158" s="11" t="s">
        <v>62</v>
      </c>
      <c r="D158" s="11" t="s">
        <v>663</v>
      </c>
      <c r="E158" s="11" t="s">
        <v>423</v>
      </c>
      <c r="F158" s="11" t="s">
        <v>662</v>
      </c>
      <c r="G158" s="11" t="s">
        <v>252</v>
      </c>
      <c r="H158" s="11" t="s">
        <v>612</v>
      </c>
      <c r="I158" s="13">
        <v>0.4375</v>
      </c>
      <c r="J158" s="11">
        <v>0</v>
      </c>
      <c r="K158" s="13">
        <v>0.70486111111111116</v>
      </c>
      <c r="L158" s="11" t="s">
        <v>66</v>
      </c>
      <c r="M158" s="11" t="s">
        <v>66</v>
      </c>
      <c r="N158" s="11" t="s">
        <v>66</v>
      </c>
      <c r="O158" s="11" t="s">
        <v>66</v>
      </c>
      <c r="P158" s="13" t="s">
        <v>66</v>
      </c>
      <c r="Q158" s="13"/>
      <c r="R158" s="13"/>
      <c r="S158" s="11" t="s">
        <v>80</v>
      </c>
      <c r="T158" s="14">
        <v>14.9</v>
      </c>
      <c r="U158" s="11"/>
      <c r="V158" s="13">
        <f t="shared" ref="V158:V163" si="17">K158-I158</f>
        <v>0.26736111111111116</v>
      </c>
      <c r="W158" s="11">
        <v>420</v>
      </c>
      <c r="X158" s="11" t="s">
        <v>636</v>
      </c>
      <c r="Y158" s="15"/>
      <c r="Z158" s="11" t="s">
        <v>428</v>
      </c>
      <c r="AA158" s="11" t="s">
        <v>459</v>
      </c>
      <c r="AB158" s="73"/>
      <c r="AC158" s="11"/>
      <c r="AE158" s="8"/>
      <c r="AF158" s="8"/>
      <c r="AG158" s="8"/>
      <c r="AH158" s="9"/>
    </row>
    <row r="159" spans="1:34" x14ac:dyDescent="0.35">
      <c r="A159" s="11" t="s">
        <v>1</v>
      </c>
      <c r="B159" s="11" t="s">
        <v>0</v>
      </c>
      <c r="C159" s="11" t="s">
        <v>62</v>
      </c>
      <c r="D159" s="11" t="s">
        <v>664</v>
      </c>
      <c r="E159" s="11" t="s">
        <v>423</v>
      </c>
      <c r="F159" s="11" t="s">
        <v>662</v>
      </c>
      <c r="G159" s="11" t="s">
        <v>252</v>
      </c>
      <c r="H159" s="11" t="s">
        <v>612</v>
      </c>
      <c r="I159" s="13">
        <v>0.47916666666666669</v>
      </c>
      <c r="J159" s="11">
        <v>0</v>
      </c>
      <c r="K159" s="13">
        <v>0.74652777777777779</v>
      </c>
      <c r="L159" s="11" t="s">
        <v>66</v>
      </c>
      <c r="M159" s="11" t="s">
        <v>66</v>
      </c>
      <c r="N159" s="11" t="s">
        <v>66</v>
      </c>
      <c r="O159" s="11" t="s">
        <v>66</v>
      </c>
      <c r="P159" s="13" t="s">
        <v>66</v>
      </c>
      <c r="Q159" s="13"/>
      <c r="R159" s="13"/>
      <c r="S159" s="11" t="s">
        <v>80</v>
      </c>
      <c r="T159" s="14">
        <v>14.9</v>
      </c>
      <c r="U159" s="11"/>
      <c r="V159" s="13">
        <f t="shared" si="17"/>
        <v>0.2673611111111111</v>
      </c>
      <c r="W159" s="11">
        <v>420</v>
      </c>
      <c r="X159" s="11" t="s">
        <v>636</v>
      </c>
      <c r="Y159" s="15"/>
      <c r="Z159" s="11" t="s">
        <v>428</v>
      </c>
      <c r="AA159" s="11" t="s">
        <v>459</v>
      </c>
      <c r="AB159" s="73"/>
      <c r="AC159" s="11"/>
      <c r="AE159" s="8"/>
      <c r="AF159" s="8"/>
      <c r="AG159" s="8"/>
      <c r="AH159" s="9"/>
    </row>
    <row r="160" spans="1:34" x14ac:dyDescent="0.35">
      <c r="A160" s="11" t="s">
        <v>1</v>
      </c>
      <c r="B160" s="11" t="s">
        <v>0</v>
      </c>
      <c r="C160" s="11" t="s">
        <v>62</v>
      </c>
      <c r="D160" s="11" t="s">
        <v>665</v>
      </c>
      <c r="E160" s="11" t="s">
        <v>423</v>
      </c>
      <c r="F160" s="11" t="s">
        <v>662</v>
      </c>
      <c r="G160" s="11" t="s">
        <v>252</v>
      </c>
      <c r="H160" s="11" t="s">
        <v>612</v>
      </c>
      <c r="I160" s="13">
        <v>0.53125</v>
      </c>
      <c r="J160" s="11">
        <v>0</v>
      </c>
      <c r="K160" s="13">
        <v>0.79861111111111116</v>
      </c>
      <c r="L160" s="11" t="s">
        <v>66</v>
      </c>
      <c r="M160" s="11" t="s">
        <v>66</v>
      </c>
      <c r="N160" s="11" t="s">
        <v>66</v>
      </c>
      <c r="O160" s="11" t="s">
        <v>66</v>
      </c>
      <c r="P160" s="13" t="s">
        <v>66</v>
      </c>
      <c r="Q160" s="13"/>
      <c r="R160" s="13"/>
      <c r="S160" s="11" t="s">
        <v>80</v>
      </c>
      <c r="T160" s="14">
        <v>14.9</v>
      </c>
      <c r="U160" s="11"/>
      <c r="V160" s="13">
        <f t="shared" si="17"/>
        <v>0.26736111111111116</v>
      </c>
      <c r="W160" s="11">
        <v>420</v>
      </c>
      <c r="X160" s="11" t="s">
        <v>636</v>
      </c>
      <c r="Y160" s="15"/>
      <c r="Z160" s="11" t="s">
        <v>428</v>
      </c>
      <c r="AA160" s="11" t="s">
        <v>459</v>
      </c>
      <c r="AB160" s="73"/>
      <c r="AC160" s="11"/>
      <c r="AE160" s="8"/>
      <c r="AF160" s="8"/>
      <c r="AG160" s="8"/>
      <c r="AH160" s="9"/>
    </row>
    <row r="161" spans="1:34" x14ac:dyDescent="0.35">
      <c r="A161" s="11" t="s">
        <v>1</v>
      </c>
      <c r="B161" s="11" t="s">
        <v>0</v>
      </c>
      <c r="C161" s="11" t="s">
        <v>62</v>
      </c>
      <c r="D161" s="11" t="s">
        <v>666</v>
      </c>
      <c r="E161" s="11" t="s">
        <v>423</v>
      </c>
      <c r="F161" s="11" t="s">
        <v>662</v>
      </c>
      <c r="G161" s="11" t="s">
        <v>252</v>
      </c>
      <c r="H161" s="11" t="s">
        <v>612</v>
      </c>
      <c r="I161" s="13">
        <v>0.5625</v>
      </c>
      <c r="J161" s="11">
        <v>0</v>
      </c>
      <c r="K161" s="13">
        <v>0.82986111111111116</v>
      </c>
      <c r="L161" s="11" t="s">
        <v>66</v>
      </c>
      <c r="M161" s="11" t="s">
        <v>66</v>
      </c>
      <c r="N161" s="11" t="s">
        <v>66</v>
      </c>
      <c r="O161" s="11" t="s">
        <v>66</v>
      </c>
      <c r="P161" s="13" t="s">
        <v>66</v>
      </c>
      <c r="Q161" s="13"/>
      <c r="R161" s="13"/>
      <c r="S161" s="11" t="s">
        <v>80</v>
      </c>
      <c r="T161" s="14">
        <v>14.9</v>
      </c>
      <c r="U161" s="11"/>
      <c r="V161" s="13">
        <f t="shared" si="17"/>
        <v>0.26736111111111116</v>
      </c>
      <c r="W161" s="11">
        <v>420</v>
      </c>
      <c r="X161" s="11" t="s">
        <v>636</v>
      </c>
      <c r="Y161" s="15"/>
      <c r="Z161" s="11" t="s">
        <v>428</v>
      </c>
      <c r="AA161" s="11" t="s">
        <v>459</v>
      </c>
      <c r="AB161" s="73"/>
      <c r="AC161" s="11"/>
      <c r="AE161" s="8"/>
      <c r="AF161" s="8"/>
      <c r="AG161" s="8"/>
      <c r="AH161" s="9"/>
    </row>
    <row r="162" spans="1:34" x14ac:dyDescent="0.35">
      <c r="A162" s="11" t="s">
        <v>1</v>
      </c>
      <c r="B162" s="11" t="s">
        <v>0</v>
      </c>
      <c r="C162" s="11" t="s">
        <v>62</v>
      </c>
      <c r="D162" s="11" t="s">
        <v>667</v>
      </c>
      <c r="E162" s="11" t="s">
        <v>423</v>
      </c>
      <c r="F162" s="11" t="s">
        <v>662</v>
      </c>
      <c r="G162" s="11" t="s">
        <v>252</v>
      </c>
      <c r="H162" s="11" t="s">
        <v>612</v>
      </c>
      <c r="I162" s="13">
        <v>0.60416666666666663</v>
      </c>
      <c r="J162" s="11">
        <v>0</v>
      </c>
      <c r="K162" s="13">
        <v>0.87152777777777779</v>
      </c>
      <c r="L162" s="11" t="s">
        <v>66</v>
      </c>
      <c r="M162" s="11" t="s">
        <v>66</v>
      </c>
      <c r="N162" s="11" t="s">
        <v>66</v>
      </c>
      <c r="O162" s="11" t="s">
        <v>66</v>
      </c>
      <c r="P162" s="13" t="s">
        <v>66</v>
      </c>
      <c r="Q162" s="13"/>
      <c r="R162" s="13"/>
      <c r="S162" s="11" t="s">
        <v>80</v>
      </c>
      <c r="T162" s="14">
        <v>14.9</v>
      </c>
      <c r="U162" s="11"/>
      <c r="V162" s="13">
        <f t="shared" si="17"/>
        <v>0.26736111111111116</v>
      </c>
      <c r="W162" s="11">
        <v>420</v>
      </c>
      <c r="X162" s="11" t="s">
        <v>636</v>
      </c>
      <c r="Y162" s="15"/>
      <c r="Z162" s="11" t="s">
        <v>428</v>
      </c>
      <c r="AA162" s="11" t="s">
        <v>459</v>
      </c>
      <c r="AB162" s="73"/>
      <c r="AC162" s="11"/>
      <c r="AE162" s="8"/>
      <c r="AF162" s="8"/>
      <c r="AG162" s="8"/>
      <c r="AH162" s="9"/>
    </row>
    <row r="163" spans="1:34" x14ac:dyDescent="0.35">
      <c r="A163" s="11" t="s">
        <v>1</v>
      </c>
      <c r="B163" s="11" t="s">
        <v>0</v>
      </c>
      <c r="C163" s="11" t="s">
        <v>62</v>
      </c>
      <c r="D163" s="11" t="s">
        <v>668</v>
      </c>
      <c r="E163" s="11" t="s">
        <v>423</v>
      </c>
      <c r="F163" s="11" t="s">
        <v>662</v>
      </c>
      <c r="G163" s="11" t="s">
        <v>252</v>
      </c>
      <c r="H163" s="11" t="s">
        <v>612</v>
      </c>
      <c r="I163" s="13">
        <v>0.27083333333333331</v>
      </c>
      <c r="J163" s="11">
        <v>1</v>
      </c>
      <c r="K163" s="13">
        <v>0.89583333333333337</v>
      </c>
      <c r="L163" s="11"/>
      <c r="M163" s="11"/>
      <c r="N163" s="11"/>
      <c r="O163" s="11"/>
      <c r="P163" s="11"/>
      <c r="Q163" s="13" t="s">
        <v>66</v>
      </c>
      <c r="R163" s="13"/>
      <c r="S163" s="11" t="s">
        <v>80</v>
      </c>
      <c r="T163" s="14">
        <v>14.9</v>
      </c>
      <c r="U163" s="11"/>
      <c r="V163" s="13">
        <f t="shared" si="17"/>
        <v>0.625</v>
      </c>
      <c r="W163" s="11">
        <v>420</v>
      </c>
      <c r="X163" s="11" t="s">
        <v>636</v>
      </c>
      <c r="Y163" s="15"/>
      <c r="Z163" s="11" t="s">
        <v>428</v>
      </c>
      <c r="AA163" s="11" t="s">
        <v>459</v>
      </c>
      <c r="AB163" s="73"/>
      <c r="AC163" s="11"/>
      <c r="AE163" s="8"/>
      <c r="AF163" s="8"/>
      <c r="AG163" s="8"/>
      <c r="AH163" s="9"/>
    </row>
    <row r="164" spans="1:34" x14ac:dyDescent="0.35">
      <c r="A164" s="11" t="s">
        <v>1</v>
      </c>
      <c r="B164" s="11" t="s">
        <v>0</v>
      </c>
      <c r="C164" s="11" t="s">
        <v>62</v>
      </c>
      <c r="D164" s="11" t="s">
        <v>669</v>
      </c>
      <c r="E164" s="11" t="s">
        <v>423</v>
      </c>
      <c r="F164" s="11" t="s">
        <v>670</v>
      </c>
      <c r="G164" s="11" t="s">
        <v>252</v>
      </c>
      <c r="H164" s="11" t="s">
        <v>611</v>
      </c>
      <c r="I164" s="13">
        <v>0.5625</v>
      </c>
      <c r="J164" s="11">
        <v>0</v>
      </c>
      <c r="K164" s="13">
        <v>0.81944444444444453</v>
      </c>
      <c r="L164" s="11" t="s">
        <v>66</v>
      </c>
      <c r="M164" s="11" t="s">
        <v>66</v>
      </c>
      <c r="N164" s="11" t="s">
        <v>66</v>
      </c>
      <c r="O164" s="11" t="s">
        <v>66</v>
      </c>
      <c r="P164" s="13" t="s">
        <v>66</v>
      </c>
      <c r="Q164" s="13"/>
      <c r="R164" s="13"/>
      <c r="S164" s="11" t="s">
        <v>80</v>
      </c>
      <c r="T164" s="14">
        <v>14.9</v>
      </c>
      <c r="U164" s="11"/>
      <c r="V164" s="13">
        <f t="shared" ref="V164:V165" si="18">K164-I164</f>
        <v>0.25694444444444453</v>
      </c>
      <c r="W164" s="11">
        <v>411</v>
      </c>
      <c r="X164" s="11" t="s">
        <v>636</v>
      </c>
      <c r="Y164" s="15"/>
      <c r="Z164" s="11" t="s">
        <v>428</v>
      </c>
      <c r="AA164" s="11" t="s">
        <v>459</v>
      </c>
      <c r="AB164" s="73"/>
      <c r="AC164" s="11"/>
      <c r="AE164" s="8"/>
      <c r="AF164" s="8"/>
      <c r="AG164" s="8"/>
      <c r="AH164" s="9"/>
    </row>
    <row r="165" spans="1:34" x14ac:dyDescent="0.35">
      <c r="A165" s="11" t="s">
        <v>1</v>
      </c>
      <c r="B165" s="11" t="s">
        <v>0</v>
      </c>
      <c r="C165" s="11" t="s">
        <v>62</v>
      </c>
      <c r="D165" s="11" t="s">
        <v>672</v>
      </c>
      <c r="E165" s="11" t="s">
        <v>423</v>
      </c>
      <c r="F165" s="11" t="s">
        <v>670</v>
      </c>
      <c r="G165" s="11" t="s">
        <v>252</v>
      </c>
      <c r="H165" s="11" t="s">
        <v>611</v>
      </c>
      <c r="I165" s="13">
        <v>0.61805555555555558</v>
      </c>
      <c r="J165" s="11">
        <v>0</v>
      </c>
      <c r="K165" s="13">
        <v>0.875</v>
      </c>
      <c r="L165" s="11" t="s">
        <v>66</v>
      </c>
      <c r="M165" s="11" t="s">
        <v>66</v>
      </c>
      <c r="N165" s="11" t="s">
        <v>66</v>
      </c>
      <c r="O165" s="11" t="s">
        <v>66</v>
      </c>
      <c r="P165" s="13" t="s">
        <v>66</v>
      </c>
      <c r="Q165" s="13"/>
      <c r="R165" s="13"/>
      <c r="S165" s="11" t="s">
        <v>80</v>
      </c>
      <c r="T165" s="14">
        <v>14.9</v>
      </c>
      <c r="U165" s="11"/>
      <c r="V165" s="13">
        <f t="shared" si="18"/>
        <v>0.25694444444444442</v>
      </c>
      <c r="W165" s="11">
        <v>411</v>
      </c>
      <c r="X165" s="11" t="s">
        <v>636</v>
      </c>
      <c r="Y165" s="15"/>
      <c r="Z165" s="11" t="s">
        <v>428</v>
      </c>
      <c r="AA165" s="11" t="s">
        <v>459</v>
      </c>
      <c r="AB165" s="73"/>
      <c r="AC165" s="11"/>
      <c r="AE165" s="8"/>
      <c r="AF165" s="8"/>
      <c r="AG165" s="8"/>
      <c r="AH165" s="9"/>
    </row>
    <row r="166" spans="1:34" x14ac:dyDescent="0.35">
      <c r="A166" s="11" t="s">
        <v>1</v>
      </c>
      <c r="B166" s="11" t="s">
        <v>0</v>
      </c>
      <c r="C166" s="11" t="s">
        <v>62</v>
      </c>
      <c r="D166" s="11" t="s">
        <v>674</v>
      </c>
      <c r="E166" s="11" t="s">
        <v>423</v>
      </c>
      <c r="F166" s="11" t="s">
        <v>671</v>
      </c>
      <c r="G166" s="11" t="s">
        <v>252</v>
      </c>
      <c r="H166" s="11" t="s">
        <v>613</v>
      </c>
      <c r="I166" s="13">
        <v>0.4375</v>
      </c>
      <c r="J166" s="11">
        <v>0</v>
      </c>
      <c r="K166" s="13">
        <v>0.55555555555555558</v>
      </c>
      <c r="L166" s="11" t="s">
        <v>66</v>
      </c>
      <c r="M166" s="11" t="s">
        <v>66</v>
      </c>
      <c r="N166" s="11" t="s">
        <v>66</v>
      </c>
      <c r="O166" s="11" t="s">
        <v>66</v>
      </c>
      <c r="P166" s="13" t="s">
        <v>66</v>
      </c>
      <c r="Q166" s="13"/>
      <c r="R166" s="13"/>
      <c r="S166" s="11" t="s">
        <v>80</v>
      </c>
      <c r="T166" s="14">
        <v>14.9</v>
      </c>
      <c r="U166" s="11"/>
      <c r="V166" s="13">
        <f t="shared" ref="V166:V170" si="19">K166-I166</f>
        <v>0.11805555555555558</v>
      </c>
      <c r="W166" s="11">
        <v>200</v>
      </c>
      <c r="X166" s="11" t="s">
        <v>636</v>
      </c>
      <c r="Y166" s="15"/>
      <c r="Z166" s="11" t="s">
        <v>428</v>
      </c>
      <c r="AA166" s="11" t="s">
        <v>459</v>
      </c>
      <c r="AB166" s="73"/>
      <c r="AC166" s="11"/>
      <c r="AE166" s="8"/>
      <c r="AF166" s="8"/>
      <c r="AG166" s="8"/>
      <c r="AH166" s="9"/>
    </row>
    <row r="167" spans="1:34" x14ac:dyDescent="0.35">
      <c r="A167" s="11" t="s">
        <v>1</v>
      </c>
      <c r="B167" s="11" t="s">
        <v>0</v>
      </c>
      <c r="C167" s="11" t="s">
        <v>62</v>
      </c>
      <c r="D167" s="11" t="s">
        <v>675</v>
      </c>
      <c r="E167" s="11" t="s">
        <v>423</v>
      </c>
      <c r="F167" s="11" t="s">
        <v>671</v>
      </c>
      <c r="G167" s="11" t="s">
        <v>252</v>
      </c>
      <c r="H167" s="11" t="s">
        <v>613</v>
      </c>
      <c r="I167" s="13">
        <v>0.55902777777777779</v>
      </c>
      <c r="J167" s="11">
        <v>0</v>
      </c>
      <c r="K167" s="13">
        <v>0.70833333333333337</v>
      </c>
      <c r="L167" s="11" t="s">
        <v>66</v>
      </c>
      <c r="M167" s="11" t="s">
        <v>66</v>
      </c>
      <c r="N167" s="11" t="s">
        <v>66</v>
      </c>
      <c r="O167" s="11" t="s">
        <v>66</v>
      </c>
      <c r="P167" s="13" t="s">
        <v>66</v>
      </c>
      <c r="Q167" s="13"/>
      <c r="R167" s="13"/>
      <c r="S167" s="11" t="s">
        <v>80</v>
      </c>
      <c r="T167" s="14">
        <v>14.9</v>
      </c>
      <c r="U167" s="11"/>
      <c r="V167" s="13">
        <f t="shared" si="19"/>
        <v>0.14930555555555558</v>
      </c>
      <c r="W167" s="11">
        <v>200</v>
      </c>
      <c r="X167" s="11" t="s">
        <v>636</v>
      </c>
      <c r="Y167" s="15"/>
      <c r="Z167" s="11" t="s">
        <v>428</v>
      </c>
      <c r="AA167" s="11" t="s">
        <v>459</v>
      </c>
      <c r="AB167" s="73"/>
      <c r="AC167" s="11"/>
      <c r="AE167" s="8"/>
      <c r="AF167" s="8"/>
      <c r="AG167" s="8"/>
      <c r="AH167" s="9"/>
    </row>
    <row r="168" spans="1:34" x14ac:dyDescent="0.35">
      <c r="A168" s="11" t="s">
        <v>1</v>
      </c>
      <c r="B168" s="11" t="s">
        <v>0</v>
      </c>
      <c r="C168" s="11" t="s">
        <v>62</v>
      </c>
      <c r="D168" s="11" t="s">
        <v>676</v>
      </c>
      <c r="E168" s="11" t="s">
        <v>423</v>
      </c>
      <c r="F168" s="11" t="s">
        <v>671</v>
      </c>
      <c r="G168" s="11" t="s">
        <v>252</v>
      </c>
      <c r="H168" s="11" t="s">
        <v>613</v>
      </c>
      <c r="I168" s="13">
        <v>0.61111111111111105</v>
      </c>
      <c r="J168" s="11">
        <v>0</v>
      </c>
      <c r="K168" s="13">
        <v>0.72916666666666663</v>
      </c>
      <c r="L168" s="11" t="s">
        <v>66</v>
      </c>
      <c r="M168" s="11" t="s">
        <v>66</v>
      </c>
      <c r="N168" s="11" t="s">
        <v>66</v>
      </c>
      <c r="O168" s="11" t="s">
        <v>66</v>
      </c>
      <c r="P168" s="13" t="s">
        <v>66</v>
      </c>
      <c r="Q168" s="13"/>
      <c r="R168" s="13"/>
      <c r="S168" s="11" t="s">
        <v>80</v>
      </c>
      <c r="T168" s="14">
        <v>14.9</v>
      </c>
      <c r="U168" s="11"/>
      <c r="V168" s="13">
        <f t="shared" si="19"/>
        <v>0.11805555555555558</v>
      </c>
      <c r="W168" s="11">
        <v>200</v>
      </c>
      <c r="X168" s="11" t="s">
        <v>636</v>
      </c>
      <c r="Y168" s="15"/>
      <c r="Z168" s="11" t="s">
        <v>428</v>
      </c>
      <c r="AA168" s="11" t="s">
        <v>459</v>
      </c>
      <c r="AB168" s="73"/>
      <c r="AC168" s="11"/>
      <c r="AE168" s="8"/>
      <c r="AF168" s="8"/>
      <c r="AG168" s="8"/>
      <c r="AH168" s="9"/>
    </row>
    <row r="169" spans="1:34" x14ac:dyDescent="0.35">
      <c r="A169" s="11" t="s">
        <v>1</v>
      </c>
      <c r="B169" s="11" t="s">
        <v>0</v>
      </c>
      <c r="C169" s="11" t="s">
        <v>62</v>
      </c>
      <c r="D169" s="11" t="s">
        <v>677</v>
      </c>
      <c r="E169" s="11" t="s">
        <v>423</v>
      </c>
      <c r="F169" s="11" t="s">
        <v>671</v>
      </c>
      <c r="G169" s="11" t="s">
        <v>252</v>
      </c>
      <c r="H169" s="11" t="s">
        <v>613</v>
      </c>
      <c r="I169" s="13">
        <v>0.6875</v>
      </c>
      <c r="J169" s="11">
        <v>0</v>
      </c>
      <c r="K169" s="13">
        <v>0.80555555555555547</v>
      </c>
      <c r="L169" s="11" t="s">
        <v>66</v>
      </c>
      <c r="M169" s="11" t="s">
        <v>66</v>
      </c>
      <c r="N169" s="11" t="s">
        <v>66</v>
      </c>
      <c r="O169" s="11" t="s">
        <v>66</v>
      </c>
      <c r="P169" s="13" t="s">
        <v>66</v>
      </c>
      <c r="Q169" s="13"/>
      <c r="R169" s="13"/>
      <c r="S169" s="11" t="s">
        <v>80</v>
      </c>
      <c r="T169" s="14">
        <v>14.9</v>
      </c>
      <c r="U169" s="11"/>
      <c r="V169" s="13">
        <f t="shared" si="19"/>
        <v>0.11805555555555547</v>
      </c>
      <c r="W169" s="11">
        <v>200</v>
      </c>
      <c r="X169" s="11" t="s">
        <v>636</v>
      </c>
      <c r="Y169" s="15"/>
      <c r="Z169" s="11" t="s">
        <v>428</v>
      </c>
      <c r="AA169" s="11" t="s">
        <v>459</v>
      </c>
      <c r="AB169" s="73"/>
      <c r="AC169" s="11"/>
      <c r="AE169" s="8"/>
      <c r="AF169" s="8"/>
      <c r="AG169" s="8"/>
      <c r="AH169" s="9"/>
    </row>
    <row r="170" spans="1:34" x14ac:dyDescent="0.35">
      <c r="A170" s="11" t="s">
        <v>1</v>
      </c>
      <c r="B170" s="11" t="s">
        <v>0</v>
      </c>
      <c r="C170" s="11" t="s">
        <v>62</v>
      </c>
      <c r="D170" s="11" t="s">
        <v>678</v>
      </c>
      <c r="E170" s="11" t="s">
        <v>423</v>
      </c>
      <c r="F170" s="11" t="s">
        <v>671</v>
      </c>
      <c r="G170" s="11" t="s">
        <v>252</v>
      </c>
      <c r="H170" s="11" t="s">
        <v>613</v>
      </c>
      <c r="I170" s="13">
        <v>0.55555555555555558</v>
      </c>
      <c r="J170" s="11">
        <v>0</v>
      </c>
      <c r="K170" s="13">
        <v>0.875</v>
      </c>
      <c r="L170" s="11" t="s">
        <v>66</v>
      </c>
      <c r="M170" s="11" t="s">
        <v>66</v>
      </c>
      <c r="N170" s="11" t="s">
        <v>66</v>
      </c>
      <c r="O170" s="11" t="s">
        <v>66</v>
      </c>
      <c r="P170" s="13" t="s">
        <v>66</v>
      </c>
      <c r="Q170" s="13"/>
      <c r="R170" s="13"/>
      <c r="S170" s="11" t="s">
        <v>80</v>
      </c>
      <c r="T170" s="14">
        <v>14.9</v>
      </c>
      <c r="U170" s="11"/>
      <c r="V170" s="13">
        <f t="shared" si="19"/>
        <v>0.31944444444444442</v>
      </c>
      <c r="W170" s="11">
        <v>200</v>
      </c>
      <c r="X170" s="11" t="s">
        <v>636</v>
      </c>
      <c r="Y170" s="15"/>
      <c r="Z170" s="11" t="s">
        <v>428</v>
      </c>
      <c r="AA170" s="11" t="s">
        <v>459</v>
      </c>
      <c r="AB170" s="73"/>
      <c r="AC170" s="11"/>
      <c r="AE170" s="8"/>
      <c r="AF170" s="8"/>
      <c r="AG170" s="8"/>
      <c r="AH170" s="9"/>
    </row>
    <row r="171" spans="1:34" x14ac:dyDescent="0.35">
      <c r="A171" s="11" t="s">
        <v>1</v>
      </c>
      <c r="B171" s="11" t="s">
        <v>0</v>
      </c>
      <c r="C171" s="11" t="s">
        <v>62</v>
      </c>
      <c r="D171" s="11" t="s">
        <v>680</v>
      </c>
      <c r="E171" s="11" t="s">
        <v>423</v>
      </c>
      <c r="F171" s="11" t="s">
        <v>679</v>
      </c>
      <c r="G171" s="11" t="s">
        <v>252</v>
      </c>
      <c r="H171" s="11" t="s">
        <v>681</v>
      </c>
      <c r="I171" s="13">
        <v>0.52083333333333337</v>
      </c>
      <c r="J171" s="11">
        <v>0</v>
      </c>
      <c r="K171" s="13">
        <v>0.69444444444444453</v>
      </c>
      <c r="L171" s="11" t="s">
        <v>66</v>
      </c>
      <c r="M171" s="11" t="s">
        <v>66</v>
      </c>
      <c r="N171" s="11" t="s">
        <v>66</v>
      </c>
      <c r="O171" s="11" t="s">
        <v>66</v>
      </c>
      <c r="P171" s="13" t="s">
        <v>66</v>
      </c>
      <c r="Q171" s="13"/>
      <c r="R171" s="13"/>
      <c r="S171" s="11" t="s">
        <v>80</v>
      </c>
      <c r="T171" s="14">
        <v>14.9</v>
      </c>
      <c r="U171" s="11"/>
      <c r="V171" s="13">
        <f t="shared" ref="V171:V172" si="20">K171-I171</f>
        <v>0.17361111111111116</v>
      </c>
      <c r="W171" s="11">
        <v>200</v>
      </c>
      <c r="X171" s="11" t="s">
        <v>636</v>
      </c>
      <c r="Y171" s="15"/>
      <c r="Z171" s="11" t="s">
        <v>428</v>
      </c>
      <c r="AA171" s="11" t="s">
        <v>459</v>
      </c>
      <c r="AB171" s="73"/>
      <c r="AC171" s="11"/>
      <c r="AE171" s="8"/>
      <c r="AF171" s="8"/>
      <c r="AG171" s="8"/>
      <c r="AH171" s="9"/>
    </row>
    <row r="172" spans="1:34" x14ac:dyDescent="0.35">
      <c r="A172" s="11" t="s">
        <v>1</v>
      </c>
      <c r="B172" s="11" t="s">
        <v>0</v>
      </c>
      <c r="C172" s="11" t="s">
        <v>62</v>
      </c>
      <c r="D172" s="11" t="s">
        <v>682</v>
      </c>
      <c r="E172" s="11" t="s">
        <v>423</v>
      </c>
      <c r="F172" s="11" t="s">
        <v>679</v>
      </c>
      <c r="G172" s="11" t="s">
        <v>252</v>
      </c>
      <c r="H172" s="11" t="s">
        <v>681</v>
      </c>
      <c r="I172" s="13">
        <v>0.5625</v>
      </c>
      <c r="J172" s="11">
        <v>0</v>
      </c>
      <c r="K172" s="13">
        <v>0.70486111111111116</v>
      </c>
      <c r="L172" s="11" t="s">
        <v>66</v>
      </c>
      <c r="M172" s="11" t="s">
        <v>66</v>
      </c>
      <c r="N172" s="11" t="s">
        <v>66</v>
      </c>
      <c r="O172" s="11" t="s">
        <v>66</v>
      </c>
      <c r="P172" s="13" t="s">
        <v>66</v>
      </c>
      <c r="Q172" s="13"/>
      <c r="R172" s="13"/>
      <c r="S172" s="11" t="s">
        <v>80</v>
      </c>
      <c r="T172" s="14">
        <v>14.9</v>
      </c>
      <c r="U172" s="11"/>
      <c r="V172" s="13">
        <f t="shared" si="20"/>
        <v>0.14236111111111116</v>
      </c>
      <c r="W172" s="11">
        <v>200</v>
      </c>
      <c r="X172" s="11" t="s">
        <v>636</v>
      </c>
      <c r="Y172" s="15"/>
      <c r="Z172" s="11" t="s">
        <v>428</v>
      </c>
      <c r="AA172" s="11" t="s">
        <v>459</v>
      </c>
      <c r="AB172" s="73"/>
      <c r="AC172" s="11"/>
      <c r="AE172" s="8"/>
      <c r="AF172" s="8"/>
      <c r="AG172" s="8"/>
      <c r="AH172" s="9"/>
    </row>
    <row r="173" spans="1:34" x14ac:dyDescent="0.35">
      <c r="A173" s="11" t="s">
        <v>1</v>
      </c>
      <c r="B173" s="11" t="s">
        <v>0</v>
      </c>
      <c r="C173" s="11" t="s">
        <v>62</v>
      </c>
      <c r="D173" s="11" t="s">
        <v>684</v>
      </c>
      <c r="E173" s="11" t="s">
        <v>423</v>
      </c>
      <c r="F173" s="11" t="s">
        <v>683</v>
      </c>
      <c r="G173" s="11" t="s">
        <v>252</v>
      </c>
      <c r="H173" s="11" t="s">
        <v>619</v>
      </c>
      <c r="I173" s="13">
        <v>0.45833333333333331</v>
      </c>
      <c r="J173" s="11">
        <v>0</v>
      </c>
      <c r="K173" s="13">
        <v>0.62152777777777779</v>
      </c>
      <c r="L173" s="11" t="s">
        <v>66</v>
      </c>
      <c r="M173" s="11" t="s">
        <v>66</v>
      </c>
      <c r="N173" s="11" t="s">
        <v>66</v>
      </c>
      <c r="O173" s="11" t="s">
        <v>66</v>
      </c>
      <c r="P173" s="13" t="s">
        <v>66</v>
      </c>
      <c r="Q173" s="13"/>
      <c r="R173" s="13"/>
      <c r="S173" s="11" t="s">
        <v>80</v>
      </c>
      <c r="T173" s="14">
        <v>14.9</v>
      </c>
      <c r="U173" s="11"/>
      <c r="V173" s="13">
        <f t="shared" ref="V173:V175" si="21">K173-I173</f>
        <v>0.16319444444444448</v>
      </c>
      <c r="W173" s="11">
        <v>234</v>
      </c>
      <c r="X173" s="11" t="s">
        <v>636</v>
      </c>
      <c r="Y173" s="15"/>
      <c r="Z173" s="11" t="s">
        <v>428</v>
      </c>
      <c r="AA173" s="11" t="s">
        <v>459</v>
      </c>
      <c r="AB173" s="73"/>
      <c r="AC173" s="11"/>
      <c r="AE173" s="8"/>
      <c r="AF173" s="8"/>
      <c r="AG173" s="8"/>
      <c r="AH173" s="9"/>
    </row>
    <row r="174" spans="1:34" x14ac:dyDescent="0.35">
      <c r="A174" s="11" t="s">
        <v>1</v>
      </c>
      <c r="B174" s="11" t="s">
        <v>0</v>
      </c>
      <c r="C174" s="11" t="s">
        <v>62</v>
      </c>
      <c r="D174" s="11" t="s">
        <v>687</v>
      </c>
      <c r="E174" s="11" t="s">
        <v>423</v>
      </c>
      <c r="F174" s="11" t="s">
        <v>683</v>
      </c>
      <c r="G174" s="11" t="s">
        <v>252</v>
      </c>
      <c r="H174" s="11" t="s">
        <v>619</v>
      </c>
      <c r="I174" s="13">
        <v>0.63194444444444442</v>
      </c>
      <c r="J174" s="11">
        <v>0</v>
      </c>
      <c r="K174" s="13">
        <v>0.76388888888888884</v>
      </c>
      <c r="L174" s="11" t="s">
        <v>66</v>
      </c>
      <c r="M174" s="11" t="s">
        <v>66</v>
      </c>
      <c r="N174" s="11" t="s">
        <v>66</v>
      </c>
      <c r="O174" s="11" t="s">
        <v>66</v>
      </c>
      <c r="P174" s="13" t="s">
        <v>66</v>
      </c>
      <c r="Q174" s="13"/>
      <c r="R174" s="13"/>
      <c r="S174" s="11" t="s">
        <v>80</v>
      </c>
      <c r="T174" s="14">
        <v>14.9</v>
      </c>
      <c r="U174" s="11"/>
      <c r="V174" s="13">
        <f t="shared" si="21"/>
        <v>0.13194444444444442</v>
      </c>
      <c r="W174" s="11">
        <v>234</v>
      </c>
      <c r="X174" s="11" t="s">
        <v>636</v>
      </c>
      <c r="Y174" s="15"/>
      <c r="Z174" s="11" t="s">
        <v>428</v>
      </c>
      <c r="AA174" s="11" t="s">
        <v>459</v>
      </c>
      <c r="AB174" s="73"/>
      <c r="AC174" s="11"/>
      <c r="AE174" s="8"/>
      <c r="AF174" s="8"/>
      <c r="AG174" s="8"/>
      <c r="AH174" s="9"/>
    </row>
    <row r="175" spans="1:34" x14ac:dyDescent="0.35">
      <c r="A175" s="11" t="s">
        <v>1</v>
      </c>
      <c r="B175" s="11" t="s">
        <v>0</v>
      </c>
      <c r="C175" s="11" t="s">
        <v>62</v>
      </c>
      <c r="D175" s="11" t="s">
        <v>688</v>
      </c>
      <c r="E175" s="11" t="s">
        <v>423</v>
      </c>
      <c r="F175" s="11" t="s">
        <v>683</v>
      </c>
      <c r="G175" s="11" t="s">
        <v>252</v>
      </c>
      <c r="H175" s="11" t="s">
        <v>619</v>
      </c>
      <c r="I175" s="13">
        <v>0.70138888888888884</v>
      </c>
      <c r="J175" s="11">
        <v>0</v>
      </c>
      <c r="K175" s="13">
        <v>0.83333333333333337</v>
      </c>
      <c r="L175" s="11" t="s">
        <v>66</v>
      </c>
      <c r="M175" s="11" t="s">
        <v>66</v>
      </c>
      <c r="N175" s="11" t="s">
        <v>66</v>
      </c>
      <c r="O175" s="11" t="s">
        <v>66</v>
      </c>
      <c r="P175" s="13" t="s">
        <v>66</v>
      </c>
      <c r="Q175" s="13"/>
      <c r="R175" s="13"/>
      <c r="S175" s="11" t="s">
        <v>80</v>
      </c>
      <c r="T175" s="14">
        <v>14.9</v>
      </c>
      <c r="U175" s="11"/>
      <c r="V175" s="13">
        <f t="shared" si="21"/>
        <v>0.13194444444444453</v>
      </c>
      <c r="W175" s="11">
        <v>234</v>
      </c>
      <c r="X175" s="11" t="s">
        <v>636</v>
      </c>
      <c r="Y175" s="15"/>
      <c r="Z175" s="11" t="s">
        <v>428</v>
      </c>
      <c r="AA175" s="11" t="s">
        <v>459</v>
      </c>
      <c r="AB175" s="73"/>
      <c r="AC175" s="11"/>
      <c r="AE175" s="8"/>
      <c r="AF175" s="8"/>
      <c r="AG175" s="8"/>
      <c r="AH175" s="9"/>
    </row>
    <row r="176" spans="1:34" x14ac:dyDescent="0.35">
      <c r="A176" s="11" t="s">
        <v>1</v>
      </c>
      <c r="B176" s="11" t="s">
        <v>0</v>
      </c>
      <c r="C176" s="11" t="s">
        <v>62</v>
      </c>
      <c r="D176" s="11" t="s">
        <v>689</v>
      </c>
      <c r="E176" s="11" t="s">
        <v>423</v>
      </c>
      <c r="F176" s="11" t="s">
        <v>685</v>
      </c>
      <c r="G176" s="11" t="s">
        <v>252</v>
      </c>
      <c r="H176" s="11" t="s">
        <v>690</v>
      </c>
      <c r="I176" s="13">
        <v>0.46875</v>
      </c>
      <c r="J176" s="11">
        <v>0</v>
      </c>
      <c r="K176" s="13">
        <v>0.72916666666666663</v>
      </c>
      <c r="L176" s="11" t="s">
        <v>66</v>
      </c>
      <c r="M176" s="11" t="s">
        <v>66</v>
      </c>
      <c r="N176" s="11" t="s">
        <v>66</v>
      </c>
      <c r="O176" s="11" t="s">
        <v>66</v>
      </c>
      <c r="P176" s="13" t="s">
        <v>66</v>
      </c>
      <c r="Q176" s="13"/>
      <c r="R176" s="13"/>
      <c r="S176" s="11" t="s">
        <v>80</v>
      </c>
      <c r="T176" s="14">
        <v>14.9</v>
      </c>
      <c r="U176" s="11"/>
      <c r="V176" s="13">
        <f t="shared" ref="V176:V186" si="22">K176-I176</f>
        <v>0.26041666666666663</v>
      </c>
      <c r="W176" s="11">
        <v>400</v>
      </c>
      <c r="X176" s="11" t="s">
        <v>636</v>
      </c>
      <c r="Y176" s="15"/>
      <c r="Z176" s="11" t="s">
        <v>428</v>
      </c>
      <c r="AA176" s="11" t="s">
        <v>459</v>
      </c>
      <c r="AB176" s="73"/>
      <c r="AC176" s="11"/>
      <c r="AE176" s="8"/>
      <c r="AF176" s="8"/>
      <c r="AG176" s="8"/>
      <c r="AH176" s="9"/>
    </row>
    <row r="177" spans="1:34" x14ac:dyDescent="0.35">
      <c r="A177" s="11" t="s">
        <v>1</v>
      </c>
      <c r="B177" s="11" t="s">
        <v>0</v>
      </c>
      <c r="C177" s="11" t="s">
        <v>62</v>
      </c>
      <c r="D177" s="11" t="s">
        <v>691</v>
      </c>
      <c r="E177" s="11" t="s">
        <v>423</v>
      </c>
      <c r="F177" s="11" t="s">
        <v>685</v>
      </c>
      <c r="G177" s="11" t="s">
        <v>252</v>
      </c>
      <c r="H177" s="11" t="s">
        <v>690</v>
      </c>
      <c r="I177" s="13">
        <v>0.51041666666666663</v>
      </c>
      <c r="J177" s="11">
        <v>0</v>
      </c>
      <c r="K177" s="13">
        <v>0.77083333333333337</v>
      </c>
      <c r="L177" s="11" t="s">
        <v>66</v>
      </c>
      <c r="M177" s="11" t="s">
        <v>66</v>
      </c>
      <c r="N177" s="11" t="s">
        <v>66</v>
      </c>
      <c r="O177" s="11" t="s">
        <v>66</v>
      </c>
      <c r="P177" s="13" t="s">
        <v>66</v>
      </c>
      <c r="Q177" s="13"/>
      <c r="R177" s="13"/>
      <c r="S177" s="11" t="s">
        <v>80</v>
      </c>
      <c r="T177" s="14">
        <v>14.9</v>
      </c>
      <c r="U177" s="11"/>
      <c r="V177" s="13">
        <f t="shared" si="22"/>
        <v>0.26041666666666674</v>
      </c>
      <c r="W177" s="11">
        <v>400</v>
      </c>
      <c r="X177" s="11" t="s">
        <v>636</v>
      </c>
      <c r="Y177" s="15"/>
      <c r="Z177" s="11" t="s">
        <v>428</v>
      </c>
      <c r="AA177" s="11" t="s">
        <v>459</v>
      </c>
      <c r="AB177" s="73"/>
      <c r="AC177" s="11"/>
      <c r="AE177" s="8"/>
      <c r="AF177" s="8"/>
      <c r="AG177" s="8"/>
      <c r="AH177" s="9"/>
    </row>
    <row r="178" spans="1:34" x14ac:dyDescent="0.35">
      <c r="A178" s="11" t="s">
        <v>1</v>
      </c>
      <c r="B178" s="11" t="s">
        <v>0</v>
      </c>
      <c r="C178" s="11" t="s">
        <v>62</v>
      </c>
      <c r="D178" s="11" t="s">
        <v>692</v>
      </c>
      <c r="E178" s="11" t="s">
        <v>423</v>
      </c>
      <c r="F178" s="11" t="s">
        <v>685</v>
      </c>
      <c r="G178" s="11" t="s">
        <v>252</v>
      </c>
      <c r="H178" s="11" t="s">
        <v>690</v>
      </c>
      <c r="I178" s="13">
        <v>0.5625</v>
      </c>
      <c r="J178" s="11">
        <v>0</v>
      </c>
      <c r="K178" s="13">
        <v>0.83680555555555547</v>
      </c>
      <c r="L178" s="11" t="s">
        <v>66</v>
      </c>
      <c r="M178" s="11" t="s">
        <v>66</v>
      </c>
      <c r="N178" s="11" t="s">
        <v>66</v>
      </c>
      <c r="O178" s="11" t="s">
        <v>66</v>
      </c>
      <c r="P178" s="13" t="s">
        <v>66</v>
      </c>
      <c r="Q178" s="13"/>
      <c r="R178" s="13"/>
      <c r="S178" s="11" t="s">
        <v>80</v>
      </c>
      <c r="T178" s="14">
        <v>14.9</v>
      </c>
      <c r="U178" s="11"/>
      <c r="V178" s="13">
        <f t="shared" si="22"/>
        <v>0.27430555555555547</v>
      </c>
      <c r="W178" s="11">
        <v>400</v>
      </c>
      <c r="X178" s="11" t="s">
        <v>636</v>
      </c>
      <c r="Y178" s="15"/>
      <c r="Z178" s="11" t="s">
        <v>428</v>
      </c>
      <c r="AA178" s="11" t="s">
        <v>459</v>
      </c>
      <c r="AB178" s="73"/>
      <c r="AC178" s="11"/>
      <c r="AE178" s="8"/>
      <c r="AF178" s="8"/>
      <c r="AG178" s="8"/>
      <c r="AH178" s="9"/>
    </row>
    <row r="179" spans="1:34" x14ac:dyDescent="0.35">
      <c r="A179" s="11" t="s">
        <v>1</v>
      </c>
      <c r="B179" s="11" t="s">
        <v>0</v>
      </c>
      <c r="C179" s="11" t="s">
        <v>62</v>
      </c>
      <c r="D179" s="11" t="s">
        <v>693</v>
      </c>
      <c r="E179" s="11" t="s">
        <v>423</v>
      </c>
      <c r="F179" s="11" t="s">
        <v>685</v>
      </c>
      <c r="G179" s="11" t="s">
        <v>252</v>
      </c>
      <c r="H179" s="11" t="s">
        <v>690</v>
      </c>
      <c r="I179" s="13">
        <v>0.375</v>
      </c>
      <c r="J179" s="11">
        <v>1</v>
      </c>
      <c r="K179" s="13">
        <v>0.98611111111111116</v>
      </c>
      <c r="L179" s="11"/>
      <c r="M179" s="11"/>
      <c r="N179" s="11"/>
      <c r="O179" s="11"/>
      <c r="P179" s="11"/>
      <c r="Q179" s="13" t="s">
        <v>66</v>
      </c>
      <c r="R179" s="13"/>
      <c r="S179" s="11" t="s">
        <v>80</v>
      </c>
      <c r="T179" s="14">
        <v>14.9</v>
      </c>
      <c r="U179" s="11"/>
      <c r="V179" s="13">
        <f t="shared" si="22"/>
        <v>0.61111111111111116</v>
      </c>
      <c r="W179" s="11">
        <v>400</v>
      </c>
      <c r="X179" s="11" t="s">
        <v>636</v>
      </c>
      <c r="Y179" s="15"/>
      <c r="Z179" s="11" t="s">
        <v>428</v>
      </c>
      <c r="AA179" s="11" t="s">
        <v>459</v>
      </c>
      <c r="AB179" s="73"/>
      <c r="AC179" s="11"/>
      <c r="AE179" s="8"/>
      <c r="AF179" s="8"/>
      <c r="AG179" s="8"/>
      <c r="AH179" s="9"/>
    </row>
    <row r="180" spans="1:34" x14ac:dyDescent="0.35">
      <c r="A180" s="11" t="s">
        <v>1</v>
      </c>
      <c r="B180" s="11" t="s">
        <v>0</v>
      </c>
      <c r="C180" s="11" t="s">
        <v>62</v>
      </c>
      <c r="D180" s="11" t="s">
        <v>694</v>
      </c>
      <c r="E180" s="11" t="s">
        <v>423</v>
      </c>
      <c r="F180" s="11" t="s">
        <v>686</v>
      </c>
      <c r="G180" s="11" t="s">
        <v>252</v>
      </c>
      <c r="H180" s="11" t="s">
        <v>618</v>
      </c>
      <c r="I180" s="13">
        <v>0.51041666666666663</v>
      </c>
      <c r="J180" s="11">
        <v>0</v>
      </c>
      <c r="K180" s="13">
        <v>0.79166666666666663</v>
      </c>
      <c r="L180" s="11" t="s">
        <v>66</v>
      </c>
      <c r="M180" s="11" t="s">
        <v>66</v>
      </c>
      <c r="N180" s="11" t="s">
        <v>66</v>
      </c>
      <c r="O180" s="11" t="s">
        <v>66</v>
      </c>
      <c r="P180" s="13" t="s">
        <v>66</v>
      </c>
      <c r="Q180" s="13"/>
      <c r="R180" s="13"/>
      <c r="S180" s="11" t="s">
        <v>80</v>
      </c>
      <c r="T180" s="14">
        <v>14.9</v>
      </c>
      <c r="U180" s="11"/>
      <c r="V180" s="13">
        <f t="shared" si="22"/>
        <v>0.28125</v>
      </c>
      <c r="W180" s="11">
        <v>400</v>
      </c>
      <c r="X180" s="11" t="s">
        <v>636</v>
      </c>
      <c r="Y180" s="15"/>
      <c r="Z180" s="11" t="s">
        <v>428</v>
      </c>
      <c r="AA180" s="11" t="s">
        <v>459</v>
      </c>
      <c r="AB180" s="73"/>
      <c r="AC180" s="11"/>
      <c r="AE180" s="8"/>
      <c r="AF180" s="8"/>
      <c r="AG180" s="8"/>
      <c r="AH180" s="9"/>
    </row>
    <row r="181" spans="1:34" x14ac:dyDescent="0.35">
      <c r="A181" s="11" t="s">
        <v>1</v>
      </c>
      <c r="B181" s="11" t="s">
        <v>0</v>
      </c>
      <c r="C181" s="11" t="s">
        <v>62</v>
      </c>
      <c r="D181" s="11" t="s">
        <v>695</v>
      </c>
      <c r="E181" s="11" t="s">
        <v>423</v>
      </c>
      <c r="F181" s="11" t="s">
        <v>686</v>
      </c>
      <c r="G181" s="11" t="s">
        <v>252</v>
      </c>
      <c r="H181" s="11" t="s">
        <v>618</v>
      </c>
      <c r="I181" s="13">
        <v>0.56597222222222221</v>
      </c>
      <c r="J181" s="11">
        <v>0</v>
      </c>
      <c r="K181" s="13">
        <v>0.82638888888888884</v>
      </c>
      <c r="L181" s="11" t="s">
        <v>66</v>
      </c>
      <c r="M181" s="11" t="s">
        <v>66</v>
      </c>
      <c r="N181" s="11" t="s">
        <v>66</v>
      </c>
      <c r="O181" s="11" t="s">
        <v>66</v>
      </c>
      <c r="P181" s="13" t="s">
        <v>66</v>
      </c>
      <c r="Q181" s="13"/>
      <c r="R181" s="13"/>
      <c r="S181" s="11" t="s">
        <v>80</v>
      </c>
      <c r="T181" s="14">
        <v>14.9</v>
      </c>
      <c r="U181" s="11"/>
      <c r="V181" s="13">
        <f t="shared" si="22"/>
        <v>0.26041666666666663</v>
      </c>
      <c r="W181" s="11">
        <v>400</v>
      </c>
      <c r="X181" s="11" t="s">
        <v>636</v>
      </c>
      <c r="Y181" s="15"/>
      <c r="Z181" s="11" t="s">
        <v>428</v>
      </c>
      <c r="AA181" s="11" t="s">
        <v>459</v>
      </c>
      <c r="AB181" s="73"/>
      <c r="AC181" s="11"/>
      <c r="AE181" s="8"/>
      <c r="AF181" s="8"/>
      <c r="AG181" s="8"/>
      <c r="AH181" s="9"/>
    </row>
    <row r="182" spans="1:34" x14ac:dyDescent="0.35">
      <c r="A182" s="11" t="s">
        <v>1</v>
      </c>
      <c r="B182" s="11" t="s">
        <v>0</v>
      </c>
      <c r="C182" s="11" t="s">
        <v>62</v>
      </c>
      <c r="D182" s="11" t="s">
        <v>697</v>
      </c>
      <c r="E182" s="11" t="s">
        <v>423</v>
      </c>
      <c r="F182" s="11" t="s">
        <v>696</v>
      </c>
      <c r="G182" s="11" t="s">
        <v>252</v>
      </c>
      <c r="H182" s="11" t="s">
        <v>617</v>
      </c>
      <c r="I182" s="13">
        <v>0.52083333333333337</v>
      </c>
      <c r="J182" s="11">
        <v>0</v>
      </c>
      <c r="K182" s="13">
        <v>0.8125</v>
      </c>
      <c r="L182" s="11" t="s">
        <v>66</v>
      </c>
      <c r="M182" s="11" t="s">
        <v>66</v>
      </c>
      <c r="N182" s="11" t="s">
        <v>66</v>
      </c>
      <c r="O182" s="11" t="s">
        <v>66</v>
      </c>
      <c r="P182" s="13" t="s">
        <v>66</v>
      </c>
      <c r="Q182" s="13"/>
      <c r="R182" s="13"/>
      <c r="S182" s="11" t="s">
        <v>80</v>
      </c>
      <c r="T182" s="14">
        <v>14.9</v>
      </c>
      <c r="U182" s="11"/>
      <c r="V182" s="13">
        <f t="shared" si="22"/>
        <v>0.29166666666666663</v>
      </c>
      <c r="W182" s="11">
        <v>400</v>
      </c>
      <c r="X182" s="11" t="s">
        <v>636</v>
      </c>
      <c r="Y182" s="15"/>
      <c r="Z182" s="11" t="s">
        <v>428</v>
      </c>
      <c r="AA182" s="11" t="s">
        <v>459</v>
      </c>
      <c r="AB182" s="73"/>
      <c r="AC182" s="11"/>
      <c r="AE182" s="8"/>
      <c r="AF182" s="8"/>
      <c r="AG182" s="8"/>
      <c r="AH182" s="9"/>
    </row>
    <row r="183" spans="1:34" x14ac:dyDescent="0.35">
      <c r="A183" s="11" t="s">
        <v>1</v>
      </c>
      <c r="B183" s="11" t="s">
        <v>0</v>
      </c>
      <c r="C183" s="11" t="s">
        <v>62</v>
      </c>
      <c r="D183" s="11" t="s">
        <v>698</v>
      </c>
      <c r="E183" s="11" t="s">
        <v>423</v>
      </c>
      <c r="F183" s="11" t="s">
        <v>696</v>
      </c>
      <c r="G183" s="11" t="s">
        <v>252</v>
      </c>
      <c r="H183" s="11" t="s">
        <v>617</v>
      </c>
      <c r="I183" s="13">
        <v>0.5625</v>
      </c>
      <c r="J183" s="11">
        <v>0</v>
      </c>
      <c r="K183" s="13">
        <v>0.85416666666666663</v>
      </c>
      <c r="L183" s="11" t="s">
        <v>66</v>
      </c>
      <c r="M183" s="11" t="s">
        <v>66</v>
      </c>
      <c r="N183" s="11" t="s">
        <v>66</v>
      </c>
      <c r="O183" s="11" t="s">
        <v>66</v>
      </c>
      <c r="P183" s="13" t="s">
        <v>66</v>
      </c>
      <c r="Q183" s="13"/>
      <c r="R183" s="13"/>
      <c r="S183" s="11" t="s">
        <v>80</v>
      </c>
      <c r="T183" s="14">
        <v>14.9</v>
      </c>
      <c r="U183" s="11"/>
      <c r="V183" s="13">
        <f t="shared" si="22"/>
        <v>0.29166666666666663</v>
      </c>
      <c r="W183" s="11">
        <v>400</v>
      </c>
      <c r="X183" s="11" t="s">
        <v>636</v>
      </c>
      <c r="Y183" s="15"/>
      <c r="Z183" s="11" t="s">
        <v>428</v>
      </c>
      <c r="AA183" s="11" t="s">
        <v>459</v>
      </c>
      <c r="AB183" s="73"/>
      <c r="AC183" s="11"/>
      <c r="AE183" s="8"/>
      <c r="AF183" s="8"/>
      <c r="AG183" s="8"/>
      <c r="AH183" s="9"/>
    </row>
    <row r="184" spans="1:34" x14ac:dyDescent="0.35">
      <c r="A184" s="11" t="s">
        <v>1</v>
      </c>
      <c r="B184" s="11" t="s">
        <v>0</v>
      </c>
      <c r="C184" s="11" t="s">
        <v>62</v>
      </c>
      <c r="D184" s="11" t="s">
        <v>673</v>
      </c>
      <c r="E184" s="11" t="s">
        <v>423</v>
      </c>
      <c r="F184" s="11" t="s">
        <v>699</v>
      </c>
      <c r="G184" s="11" t="s">
        <v>252</v>
      </c>
      <c r="H184" s="11" t="s">
        <v>279</v>
      </c>
      <c r="I184" s="13">
        <v>0.60416666666666663</v>
      </c>
      <c r="J184" s="11">
        <v>0</v>
      </c>
      <c r="K184" s="13">
        <v>0.76736111111111116</v>
      </c>
      <c r="L184" s="11" t="s">
        <v>66</v>
      </c>
      <c r="M184" s="11" t="s">
        <v>66</v>
      </c>
      <c r="N184" s="11" t="s">
        <v>66</v>
      </c>
      <c r="O184" s="11" t="s">
        <v>66</v>
      </c>
      <c r="P184" s="13" t="s">
        <v>66</v>
      </c>
      <c r="Q184" s="13"/>
      <c r="R184" s="13"/>
      <c r="S184" s="11" t="s">
        <v>80</v>
      </c>
      <c r="T184" s="14">
        <v>14.9</v>
      </c>
      <c r="U184" s="11"/>
      <c r="V184" s="13">
        <f t="shared" si="22"/>
        <v>0.16319444444444453</v>
      </c>
      <c r="W184" s="11">
        <v>300</v>
      </c>
      <c r="X184" s="11" t="s">
        <v>636</v>
      </c>
      <c r="Y184" s="15"/>
      <c r="Z184" s="11" t="s">
        <v>428</v>
      </c>
      <c r="AA184" s="11" t="s">
        <v>459</v>
      </c>
      <c r="AB184" s="73"/>
      <c r="AC184" s="11"/>
      <c r="AE184" s="8"/>
      <c r="AF184" s="8"/>
      <c r="AG184" s="8"/>
      <c r="AH184" s="9"/>
    </row>
    <row r="185" spans="1:34" x14ac:dyDescent="0.35">
      <c r="A185" s="11" t="s">
        <v>1</v>
      </c>
      <c r="B185" s="11" t="s">
        <v>0</v>
      </c>
      <c r="C185" s="11" t="s">
        <v>62</v>
      </c>
      <c r="D185" s="11" t="s">
        <v>700</v>
      </c>
      <c r="E185" s="11" t="s">
        <v>423</v>
      </c>
      <c r="F185" s="11" t="s">
        <v>699</v>
      </c>
      <c r="G185" s="11" t="s">
        <v>252</v>
      </c>
      <c r="H185" s="11" t="s">
        <v>279</v>
      </c>
      <c r="I185" s="13">
        <v>0.5625</v>
      </c>
      <c r="J185" s="11">
        <v>0</v>
      </c>
      <c r="K185" s="13">
        <v>0.72569444444444453</v>
      </c>
      <c r="L185" s="11" t="s">
        <v>66</v>
      </c>
      <c r="M185" s="11"/>
      <c r="N185" s="11"/>
      <c r="O185" s="11" t="s">
        <v>66</v>
      </c>
      <c r="P185" s="11"/>
      <c r="Q185" s="13"/>
      <c r="R185" s="13"/>
      <c r="S185" s="11" t="s">
        <v>80</v>
      </c>
      <c r="T185" s="14">
        <v>14.9</v>
      </c>
      <c r="U185" s="11"/>
      <c r="V185" s="13">
        <f t="shared" si="22"/>
        <v>0.16319444444444453</v>
      </c>
      <c r="W185" s="11">
        <v>300</v>
      </c>
      <c r="X185" s="11" t="s">
        <v>636</v>
      </c>
      <c r="Y185" s="15"/>
      <c r="Z185" s="11" t="s">
        <v>428</v>
      </c>
      <c r="AA185" s="11" t="s">
        <v>459</v>
      </c>
      <c r="AB185" s="73"/>
      <c r="AC185" s="11"/>
      <c r="AE185" s="8"/>
      <c r="AF185" s="8"/>
      <c r="AG185" s="8"/>
      <c r="AH185" s="9"/>
    </row>
    <row r="186" spans="1:34" x14ac:dyDescent="0.35">
      <c r="A186" s="11" t="s">
        <v>3</v>
      </c>
      <c r="B186" s="11" t="s">
        <v>706</v>
      </c>
      <c r="C186" s="11" t="s">
        <v>62</v>
      </c>
      <c r="D186" s="11" t="s">
        <v>705</v>
      </c>
      <c r="E186" s="11"/>
      <c r="F186" s="11"/>
      <c r="G186" s="11" t="s">
        <v>74</v>
      </c>
      <c r="H186" s="11" t="s">
        <v>612</v>
      </c>
      <c r="I186" s="13">
        <v>0.41666666666666669</v>
      </c>
      <c r="J186" s="11">
        <v>0</v>
      </c>
      <c r="K186" s="13">
        <v>0.77083333333333337</v>
      </c>
      <c r="L186" s="11" t="s">
        <v>66</v>
      </c>
      <c r="M186" s="11" t="s">
        <v>66</v>
      </c>
      <c r="N186" s="11" t="s">
        <v>66</v>
      </c>
      <c r="O186" s="11" t="s">
        <v>66</v>
      </c>
      <c r="P186" s="11" t="s">
        <v>66</v>
      </c>
      <c r="Q186" s="13"/>
      <c r="R186" s="13"/>
      <c r="S186" s="11" t="s">
        <v>75</v>
      </c>
      <c r="T186" s="14">
        <v>13.6</v>
      </c>
      <c r="U186" s="82" t="s">
        <v>708</v>
      </c>
      <c r="V186" s="13">
        <f t="shared" si="22"/>
        <v>0.35416666666666669</v>
      </c>
      <c r="W186" s="11">
        <v>386</v>
      </c>
      <c r="X186" s="11" t="s">
        <v>250</v>
      </c>
      <c r="Y186" s="15">
        <f>835/2</f>
        <v>417.5</v>
      </c>
      <c r="Z186" s="11" t="s">
        <v>704</v>
      </c>
      <c r="AA186" s="11"/>
      <c r="AB186" s="73"/>
      <c r="AC186" s="11" t="s">
        <v>707</v>
      </c>
      <c r="AE186" s="8"/>
      <c r="AF186" s="8"/>
      <c r="AG186" s="8"/>
      <c r="AH186" s="9"/>
    </row>
    <row r="187" spans="1:34" x14ac:dyDescent="0.35">
      <c r="A187" s="11" t="s">
        <v>6</v>
      </c>
      <c r="B187" s="11" t="s">
        <v>0</v>
      </c>
      <c r="C187" s="11" t="s">
        <v>62</v>
      </c>
      <c r="D187" s="11" t="s">
        <v>705</v>
      </c>
      <c r="E187" s="11"/>
      <c r="F187" s="11"/>
      <c r="G187" s="11" t="s">
        <v>65</v>
      </c>
      <c r="H187" s="11" t="s">
        <v>612</v>
      </c>
      <c r="I187" s="13">
        <v>0.64583333333333337</v>
      </c>
      <c r="J187" s="11">
        <v>0</v>
      </c>
      <c r="K187" s="13">
        <v>0.77083333333333337</v>
      </c>
      <c r="L187" s="11" t="s">
        <v>66</v>
      </c>
      <c r="M187" s="11" t="s">
        <v>66</v>
      </c>
      <c r="N187" s="11" t="s">
        <v>66</v>
      </c>
      <c r="O187" s="11" t="s">
        <v>66</v>
      </c>
      <c r="P187" s="11" t="s">
        <v>66</v>
      </c>
      <c r="Q187" s="13"/>
      <c r="R187" s="13"/>
      <c r="S187" s="11" t="s">
        <v>75</v>
      </c>
      <c r="T187" s="14">
        <v>13.6</v>
      </c>
      <c r="U187" s="11" t="s">
        <v>708</v>
      </c>
      <c r="V187" s="83" t="s">
        <v>71</v>
      </c>
      <c r="W187" s="11">
        <v>130</v>
      </c>
      <c r="X187" s="11" t="s">
        <v>250</v>
      </c>
      <c r="Y187" s="15"/>
      <c r="Z187" s="11" t="s">
        <v>704</v>
      </c>
      <c r="AA187" s="11"/>
      <c r="AB187" s="73"/>
      <c r="AC187" s="11" t="s">
        <v>707</v>
      </c>
      <c r="AE187" s="8"/>
      <c r="AF187" s="8"/>
      <c r="AG187" s="8"/>
      <c r="AH187" s="9"/>
    </row>
    <row r="188" spans="1:34" x14ac:dyDescent="0.35">
      <c r="A188" s="11" t="s">
        <v>6</v>
      </c>
      <c r="B188" s="11" t="s">
        <v>7</v>
      </c>
      <c r="C188" s="11" t="s">
        <v>62</v>
      </c>
      <c r="D188" s="11" t="s">
        <v>63</v>
      </c>
      <c r="E188" s="11"/>
      <c r="F188" s="11"/>
      <c r="G188" s="11" t="s">
        <v>65</v>
      </c>
      <c r="H188" s="11" t="s">
        <v>709</v>
      </c>
      <c r="I188" s="13">
        <v>0.79166666666666663</v>
      </c>
      <c r="J188" s="11">
        <v>0</v>
      </c>
      <c r="K188" s="13">
        <v>0.875</v>
      </c>
      <c r="L188" s="11" t="s">
        <v>66</v>
      </c>
      <c r="M188" s="11" t="s">
        <v>66</v>
      </c>
      <c r="N188" s="11" t="s">
        <v>66</v>
      </c>
      <c r="O188" s="11" t="s">
        <v>66</v>
      </c>
      <c r="P188" s="11" t="s">
        <v>66</v>
      </c>
      <c r="Q188" s="13"/>
      <c r="R188" s="13"/>
      <c r="S188" s="73" t="s">
        <v>713</v>
      </c>
      <c r="T188" s="84"/>
      <c r="U188" s="11"/>
      <c r="V188" s="13">
        <f t="shared" ref="V188:V198" si="23">K188-I188</f>
        <v>8.333333333333337E-2</v>
      </c>
      <c r="W188" s="11">
        <v>150</v>
      </c>
      <c r="X188" s="11" t="s">
        <v>250</v>
      </c>
      <c r="Y188" s="15"/>
      <c r="Z188" s="11" t="s">
        <v>250</v>
      </c>
      <c r="AA188" s="11"/>
      <c r="AB188" s="73"/>
      <c r="AC188" s="11"/>
      <c r="AE188" s="8"/>
      <c r="AF188" s="8"/>
      <c r="AG188" s="8"/>
      <c r="AH188" s="9"/>
    </row>
    <row r="189" spans="1:34" x14ac:dyDescent="0.35">
      <c r="A189" s="11" t="s">
        <v>6</v>
      </c>
      <c r="B189" s="11" t="s">
        <v>7</v>
      </c>
      <c r="C189" s="11" t="s">
        <v>62</v>
      </c>
      <c r="D189" s="11" t="s">
        <v>721</v>
      </c>
      <c r="E189" s="11"/>
      <c r="F189" s="11"/>
      <c r="G189" s="11" t="s">
        <v>714</v>
      </c>
      <c r="H189" s="11" t="s">
        <v>70</v>
      </c>
      <c r="I189" s="13">
        <v>0.78125</v>
      </c>
      <c r="J189" s="11">
        <v>0</v>
      </c>
      <c r="K189" s="13">
        <v>0.91666666666666663</v>
      </c>
      <c r="L189" s="11" t="s">
        <v>66</v>
      </c>
      <c r="M189" s="11" t="s">
        <v>66</v>
      </c>
      <c r="N189" s="11" t="s">
        <v>66</v>
      </c>
      <c r="O189" s="11" t="s">
        <v>66</v>
      </c>
      <c r="P189" s="11" t="s">
        <v>66</v>
      </c>
      <c r="Q189" s="13"/>
      <c r="R189" s="13"/>
      <c r="S189" s="73" t="s">
        <v>80</v>
      </c>
      <c r="T189" s="84"/>
      <c r="U189" s="11"/>
      <c r="V189" s="13">
        <f t="shared" si="23"/>
        <v>0.13541666666666663</v>
      </c>
      <c r="W189" s="11">
        <v>310</v>
      </c>
      <c r="X189" s="11" t="s">
        <v>250</v>
      </c>
      <c r="Y189" s="15"/>
      <c r="Z189" s="11" t="s">
        <v>250</v>
      </c>
      <c r="AA189" s="11"/>
      <c r="AB189" s="73"/>
      <c r="AC189" s="11"/>
      <c r="AE189" s="8"/>
      <c r="AF189" s="8"/>
      <c r="AG189" s="8"/>
      <c r="AH189" s="9"/>
    </row>
    <row r="190" spans="1:34" x14ac:dyDescent="0.35">
      <c r="A190" s="11" t="s">
        <v>6</v>
      </c>
      <c r="B190" s="11" t="s">
        <v>7</v>
      </c>
      <c r="C190" s="11" t="s">
        <v>62</v>
      </c>
      <c r="D190" s="11" t="s">
        <v>723</v>
      </c>
      <c r="E190" s="11"/>
      <c r="F190" s="11"/>
      <c r="G190" s="11" t="s">
        <v>715</v>
      </c>
      <c r="H190" s="11" t="s">
        <v>70</v>
      </c>
      <c r="I190" s="13">
        <v>0.89583333333333337</v>
      </c>
      <c r="J190" s="11">
        <v>1</v>
      </c>
      <c r="K190" s="13">
        <v>6.9444444444444447E-4</v>
      </c>
      <c r="L190" s="11" t="s">
        <v>66</v>
      </c>
      <c r="M190" s="11" t="s">
        <v>66</v>
      </c>
      <c r="N190" s="11" t="s">
        <v>66</v>
      </c>
      <c r="O190" s="11" t="s">
        <v>66</v>
      </c>
      <c r="P190" s="11" t="s">
        <v>66</v>
      </c>
      <c r="Q190" s="13"/>
      <c r="R190" s="13"/>
      <c r="S190" s="73" t="s">
        <v>80</v>
      </c>
      <c r="T190" s="84"/>
      <c r="U190" s="11"/>
      <c r="V190" s="13">
        <v>0.10486111111111111</v>
      </c>
      <c r="W190" s="11">
        <v>190</v>
      </c>
      <c r="X190" s="11" t="s">
        <v>250</v>
      </c>
      <c r="Y190" s="15"/>
      <c r="Z190" s="11" t="s">
        <v>250</v>
      </c>
      <c r="AA190" s="11"/>
      <c r="AB190" s="73"/>
      <c r="AC190" s="11"/>
      <c r="AE190" s="8"/>
      <c r="AF190" s="8"/>
      <c r="AG190" s="8"/>
      <c r="AH190" s="9"/>
    </row>
    <row r="191" spans="1:34" x14ac:dyDescent="0.35">
      <c r="A191" s="11" t="s">
        <v>6</v>
      </c>
      <c r="B191" s="11" t="s">
        <v>7</v>
      </c>
      <c r="C191" s="11" t="s">
        <v>62</v>
      </c>
      <c r="D191" s="11" t="s">
        <v>68</v>
      </c>
      <c r="E191" s="11"/>
      <c r="F191" s="11"/>
      <c r="G191" s="11" t="s">
        <v>69</v>
      </c>
      <c r="H191" s="11" t="s">
        <v>70</v>
      </c>
      <c r="I191" s="13">
        <v>0.5</v>
      </c>
      <c r="J191" s="11">
        <v>0</v>
      </c>
      <c r="K191" s="13">
        <v>0.58333333333333337</v>
      </c>
      <c r="L191" s="11" t="s">
        <v>66</v>
      </c>
      <c r="M191" s="11" t="s">
        <v>66</v>
      </c>
      <c r="N191" s="11" t="s">
        <v>66</v>
      </c>
      <c r="O191" s="11" t="s">
        <v>66</v>
      </c>
      <c r="P191" s="11" t="s">
        <v>66</v>
      </c>
      <c r="Q191" s="13"/>
      <c r="R191" s="13"/>
      <c r="S191" s="73" t="s">
        <v>713</v>
      </c>
      <c r="T191" s="84"/>
      <c r="U191" s="11"/>
      <c r="V191" s="13">
        <f t="shared" si="23"/>
        <v>8.333333333333337E-2</v>
      </c>
      <c r="W191" s="11">
        <v>120</v>
      </c>
      <c r="X191" s="11" t="s">
        <v>250</v>
      </c>
      <c r="Y191" s="15"/>
      <c r="Z191" s="11" t="s">
        <v>250</v>
      </c>
      <c r="AA191" s="11"/>
      <c r="AB191" s="73"/>
      <c r="AC191" s="11"/>
      <c r="AE191" s="8"/>
      <c r="AF191" s="8"/>
      <c r="AG191" s="8"/>
      <c r="AH191" s="9"/>
    </row>
    <row r="192" spans="1:34" x14ac:dyDescent="0.35">
      <c r="A192" s="11" t="s">
        <v>6</v>
      </c>
      <c r="B192" s="11" t="s">
        <v>7</v>
      </c>
      <c r="C192" s="11" t="s">
        <v>62</v>
      </c>
      <c r="D192" s="11" t="s">
        <v>724</v>
      </c>
      <c r="E192" s="11"/>
      <c r="F192" s="11"/>
      <c r="G192" s="11" t="s">
        <v>69</v>
      </c>
      <c r="H192" s="11" t="s">
        <v>70</v>
      </c>
      <c r="I192" s="13">
        <v>0.83333333333333337</v>
      </c>
      <c r="J192" s="11">
        <v>0</v>
      </c>
      <c r="K192" s="13">
        <v>0.91666666666666663</v>
      </c>
      <c r="L192" s="11" t="s">
        <v>66</v>
      </c>
      <c r="M192" s="11" t="s">
        <v>66</v>
      </c>
      <c r="N192" s="11" t="s">
        <v>66</v>
      </c>
      <c r="O192" s="11" t="s">
        <v>66</v>
      </c>
      <c r="P192" s="11" t="s">
        <v>66</v>
      </c>
      <c r="Q192" s="13"/>
      <c r="R192" s="13"/>
      <c r="S192" s="73" t="s">
        <v>713</v>
      </c>
      <c r="T192" s="84"/>
      <c r="U192" s="11"/>
      <c r="V192" s="13">
        <f t="shared" si="23"/>
        <v>8.3333333333333259E-2</v>
      </c>
      <c r="W192" s="11">
        <v>120</v>
      </c>
      <c r="X192" s="11" t="s">
        <v>250</v>
      </c>
      <c r="Y192" s="15"/>
      <c r="Z192" s="11" t="s">
        <v>250</v>
      </c>
      <c r="AA192" s="11"/>
      <c r="AB192" s="73"/>
      <c r="AC192" s="11"/>
      <c r="AE192" s="8"/>
      <c r="AF192" s="8"/>
      <c r="AG192" s="8"/>
      <c r="AH192" s="9"/>
    </row>
    <row r="193" spans="1:34" x14ac:dyDescent="0.35">
      <c r="A193" s="11" t="s">
        <v>6</v>
      </c>
      <c r="B193" s="11" t="s">
        <v>7</v>
      </c>
      <c r="C193" s="11" t="s">
        <v>62</v>
      </c>
      <c r="D193" s="11" t="s">
        <v>725</v>
      </c>
      <c r="E193" s="11"/>
      <c r="F193" s="11"/>
      <c r="G193" s="11" t="s">
        <v>69</v>
      </c>
      <c r="H193" s="11" t="s">
        <v>70</v>
      </c>
      <c r="I193" s="13">
        <v>0.875</v>
      </c>
      <c r="J193" s="11">
        <v>0</v>
      </c>
      <c r="K193" s="13">
        <v>0.95833333333333337</v>
      </c>
      <c r="L193" s="11" t="s">
        <v>66</v>
      </c>
      <c r="M193" s="11" t="s">
        <v>66</v>
      </c>
      <c r="N193" s="11" t="s">
        <v>66</v>
      </c>
      <c r="O193" s="11" t="s">
        <v>66</v>
      </c>
      <c r="P193" s="11" t="s">
        <v>66</v>
      </c>
      <c r="Q193" s="13"/>
      <c r="R193" s="13"/>
      <c r="S193" s="73" t="s">
        <v>716</v>
      </c>
      <c r="T193" s="84"/>
      <c r="U193" s="11"/>
      <c r="V193" s="13">
        <f t="shared" si="23"/>
        <v>8.333333333333337E-2</v>
      </c>
      <c r="W193" s="11">
        <v>120</v>
      </c>
      <c r="X193" s="11" t="s">
        <v>250</v>
      </c>
      <c r="Y193" s="15"/>
      <c r="Z193" s="11" t="s">
        <v>250</v>
      </c>
      <c r="AA193" s="11"/>
      <c r="AB193" s="73"/>
      <c r="AC193" s="11"/>
      <c r="AE193" s="8"/>
      <c r="AF193" s="8"/>
      <c r="AG193" s="8"/>
      <c r="AH193" s="9"/>
    </row>
    <row r="194" spans="1:34" x14ac:dyDescent="0.35">
      <c r="A194" s="11" t="s">
        <v>6</v>
      </c>
      <c r="B194" s="11" t="s">
        <v>7</v>
      </c>
      <c r="C194" s="11" t="s">
        <v>62</v>
      </c>
      <c r="D194" s="11" t="s">
        <v>727</v>
      </c>
      <c r="E194" s="11"/>
      <c r="F194" s="11"/>
      <c r="G194" s="11" t="s">
        <v>717</v>
      </c>
      <c r="H194" s="11" t="s">
        <v>709</v>
      </c>
      <c r="I194" s="13">
        <v>0.20833333333333334</v>
      </c>
      <c r="J194" s="11">
        <v>0</v>
      </c>
      <c r="K194" s="13">
        <v>0.45833333333333331</v>
      </c>
      <c r="L194" s="11" t="s">
        <v>66</v>
      </c>
      <c r="M194" s="11" t="s">
        <v>66</v>
      </c>
      <c r="N194" s="11" t="s">
        <v>66</v>
      </c>
      <c r="O194" s="11" t="s">
        <v>66</v>
      </c>
      <c r="P194" s="11" t="s">
        <v>66</v>
      </c>
      <c r="Q194" s="13"/>
      <c r="R194" s="13"/>
      <c r="S194" s="73" t="s">
        <v>657</v>
      </c>
      <c r="T194" s="84"/>
      <c r="U194" s="11"/>
      <c r="V194" s="13">
        <f t="shared" si="23"/>
        <v>0.24999999999999997</v>
      </c>
      <c r="W194" s="11">
        <v>330</v>
      </c>
      <c r="X194" s="11" t="s">
        <v>250</v>
      </c>
      <c r="Y194" s="15"/>
      <c r="Z194" s="11" t="s">
        <v>250</v>
      </c>
      <c r="AA194" s="11"/>
      <c r="AB194" s="73"/>
      <c r="AC194" s="11"/>
      <c r="AE194" s="8"/>
      <c r="AF194" s="8"/>
      <c r="AG194" s="8"/>
      <c r="AH194" s="9"/>
    </row>
    <row r="195" spans="1:34" x14ac:dyDescent="0.35">
      <c r="A195" s="11" t="s">
        <v>6</v>
      </c>
      <c r="B195" s="11" t="s">
        <v>7</v>
      </c>
      <c r="C195" s="11" t="s">
        <v>62</v>
      </c>
      <c r="D195" s="11" t="s">
        <v>729</v>
      </c>
      <c r="E195" s="11"/>
      <c r="F195" s="11"/>
      <c r="G195" s="11" t="s">
        <v>718</v>
      </c>
      <c r="H195" s="11" t="s">
        <v>70</v>
      </c>
      <c r="I195" s="13">
        <v>0.83333333333333337</v>
      </c>
      <c r="J195" s="11">
        <v>0</v>
      </c>
      <c r="K195" s="13">
        <v>0.89583333333333337</v>
      </c>
      <c r="L195" s="11" t="s">
        <v>66</v>
      </c>
      <c r="M195" s="11" t="s">
        <v>66</v>
      </c>
      <c r="N195" s="11" t="s">
        <v>66</v>
      </c>
      <c r="O195" s="11" t="s">
        <v>66</v>
      </c>
      <c r="P195" s="11" t="s">
        <v>66</v>
      </c>
      <c r="Q195" s="13"/>
      <c r="R195" s="13"/>
      <c r="S195" s="73" t="s">
        <v>719</v>
      </c>
      <c r="T195" s="84"/>
      <c r="U195" s="11"/>
      <c r="V195" s="13">
        <f t="shared" si="23"/>
        <v>6.25E-2</v>
      </c>
      <c r="W195" s="11">
        <v>130</v>
      </c>
      <c r="X195" s="11" t="s">
        <v>250</v>
      </c>
      <c r="Y195" s="15"/>
      <c r="Z195" s="11" t="s">
        <v>250</v>
      </c>
      <c r="AA195" s="11"/>
      <c r="AB195" s="73"/>
      <c r="AC195" s="11"/>
      <c r="AE195" s="8"/>
      <c r="AF195" s="8"/>
      <c r="AG195" s="8"/>
      <c r="AH195" s="9"/>
    </row>
    <row r="196" spans="1:34" x14ac:dyDescent="0.35">
      <c r="A196" s="11" t="s">
        <v>7</v>
      </c>
      <c r="B196" s="11" t="s">
        <v>6</v>
      </c>
      <c r="C196" s="11" t="s">
        <v>62</v>
      </c>
      <c r="D196" s="11" t="s">
        <v>730</v>
      </c>
      <c r="E196" s="11"/>
      <c r="F196" s="11"/>
      <c r="G196" s="11" t="s">
        <v>709</v>
      </c>
      <c r="H196" s="11" t="s">
        <v>717</v>
      </c>
      <c r="I196" s="13">
        <v>0.77083333333333337</v>
      </c>
      <c r="J196" s="11">
        <v>1</v>
      </c>
      <c r="K196" s="13">
        <v>6.9444444444444447E-4</v>
      </c>
      <c r="L196" s="11" t="s">
        <v>66</v>
      </c>
      <c r="M196" s="11" t="s">
        <v>66</v>
      </c>
      <c r="N196" s="11" t="s">
        <v>66</v>
      </c>
      <c r="O196" s="11" t="s">
        <v>66</v>
      </c>
      <c r="P196" s="11" t="s">
        <v>66</v>
      </c>
      <c r="Q196" s="13"/>
      <c r="R196" s="13"/>
      <c r="S196" s="11" t="s">
        <v>75</v>
      </c>
      <c r="T196" s="14"/>
      <c r="U196" s="11"/>
      <c r="V196" s="13">
        <v>0.25</v>
      </c>
      <c r="W196" s="11">
        <v>330</v>
      </c>
      <c r="X196" s="11" t="s">
        <v>731</v>
      </c>
      <c r="Y196" s="15"/>
      <c r="Z196" s="11" t="s">
        <v>731</v>
      </c>
      <c r="AA196" s="11"/>
      <c r="AB196" s="73"/>
      <c r="AC196" s="11"/>
      <c r="AE196" s="8"/>
      <c r="AF196" s="8"/>
      <c r="AG196" s="8"/>
      <c r="AH196" s="9"/>
    </row>
    <row r="197" spans="1:34" x14ac:dyDescent="0.35">
      <c r="A197" s="11" t="s">
        <v>6</v>
      </c>
      <c r="B197" s="11" t="s">
        <v>17</v>
      </c>
      <c r="C197" s="11" t="s">
        <v>62</v>
      </c>
      <c r="D197" s="11" t="s">
        <v>732</v>
      </c>
      <c r="E197" s="11"/>
      <c r="F197" s="11"/>
      <c r="G197" s="11" t="s">
        <v>65</v>
      </c>
      <c r="H197" s="11" t="s">
        <v>253</v>
      </c>
      <c r="I197" s="13">
        <v>0.58333333333333337</v>
      </c>
      <c r="J197" s="11">
        <v>0</v>
      </c>
      <c r="K197" s="13">
        <v>0.91666666666666663</v>
      </c>
      <c r="L197" s="11" t="s">
        <v>66</v>
      </c>
      <c r="M197" s="11" t="s">
        <v>66</v>
      </c>
      <c r="N197" s="11" t="s">
        <v>66</v>
      </c>
      <c r="O197" s="11" t="s">
        <v>66</v>
      </c>
      <c r="P197" s="11" t="s">
        <v>66</v>
      </c>
      <c r="Q197" s="13"/>
      <c r="R197" s="13"/>
      <c r="S197" s="11" t="s">
        <v>719</v>
      </c>
      <c r="T197" s="14"/>
      <c r="U197" s="11"/>
      <c r="V197" s="13">
        <f t="shared" si="23"/>
        <v>0.33333333333333326</v>
      </c>
      <c r="W197" s="11">
        <v>320</v>
      </c>
      <c r="X197" s="11" t="s">
        <v>250</v>
      </c>
      <c r="Y197" s="15"/>
      <c r="Z197" s="11" t="s">
        <v>250</v>
      </c>
      <c r="AA197" s="11"/>
      <c r="AB197" s="73"/>
      <c r="AC197" s="11"/>
      <c r="AE197" s="8"/>
      <c r="AF197" s="8"/>
      <c r="AG197" s="8"/>
      <c r="AH197" s="9"/>
    </row>
    <row r="198" spans="1:34" x14ac:dyDescent="0.35">
      <c r="A198" s="11" t="s">
        <v>17</v>
      </c>
      <c r="B198" s="11" t="s">
        <v>1</v>
      </c>
      <c r="C198" s="11" t="s">
        <v>62</v>
      </c>
      <c r="D198" s="11" t="s">
        <v>738</v>
      </c>
      <c r="E198" s="11"/>
      <c r="F198" s="11"/>
      <c r="G198" s="11" t="s">
        <v>338</v>
      </c>
      <c r="H198" s="11" t="s">
        <v>252</v>
      </c>
      <c r="I198" s="13">
        <v>0.20833333333333334</v>
      </c>
      <c r="J198" s="11">
        <v>0</v>
      </c>
      <c r="K198" s="13">
        <v>0.58333333333333337</v>
      </c>
      <c r="L198" s="11" t="s">
        <v>66</v>
      </c>
      <c r="M198" s="11" t="s">
        <v>66</v>
      </c>
      <c r="N198" s="11" t="s">
        <v>66</v>
      </c>
      <c r="O198" s="11" t="s">
        <v>66</v>
      </c>
      <c r="P198" s="11" t="s">
        <v>66</v>
      </c>
      <c r="Q198" s="13" t="s">
        <v>66</v>
      </c>
      <c r="R198" s="13"/>
      <c r="S198" s="11" t="s">
        <v>524</v>
      </c>
      <c r="T198" s="14">
        <v>3</v>
      </c>
      <c r="U198" s="11" t="s">
        <v>739</v>
      </c>
      <c r="V198" s="13">
        <f t="shared" si="23"/>
        <v>0.375</v>
      </c>
      <c r="W198" s="11">
        <v>700</v>
      </c>
      <c r="X198" s="11" t="s">
        <v>740</v>
      </c>
      <c r="Y198" s="15"/>
      <c r="Z198" s="11" t="s">
        <v>740</v>
      </c>
      <c r="AA198" s="11" t="s">
        <v>740</v>
      </c>
      <c r="AB198" s="73"/>
      <c r="AC198" s="11"/>
      <c r="AE198" s="8"/>
      <c r="AF198" s="8"/>
      <c r="AG198" s="8"/>
      <c r="AH198" s="9"/>
    </row>
    <row r="199" spans="1:34" x14ac:dyDescent="0.35">
      <c r="A199" s="11" t="s">
        <v>24</v>
      </c>
      <c r="B199" s="11" t="s">
        <v>1</v>
      </c>
      <c r="C199" s="11" t="s">
        <v>62</v>
      </c>
      <c r="D199" s="11" t="s">
        <v>741</v>
      </c>
      <c r="E199" s="11"/>
      <c r="F199" s="11"/>
      <c r="G199" s="11" t="s">
        <v>268</v>
      </c>
      <c r="H199" s="11" t="s">
        <v>742</v>
      </c>
      <c r="I199" s="13">
        <v>0.29166666666666669</v>
      </c>
      <c r="J199" s="11">
        <v>0</v>
      </c>
      <c r="K199" s="13">
        <v>0.54166666666666663</v>
      </c>
      <c r="L199" s="11"/>
      <c r="M199" s="11" t="s">
        <v>66</v>
      </c>
      <c r="N199" s="11" t="s">
        <v>66</v>
      </c>
      <c r="O199" s="11" t="s">
        <v>66</v>
      </c>
      <c r="P199" s="13" t="s">
        <v>66</v>
      </c>
      <c r="Q199" s="13" t="s">
        <v>66</v>
      </c>
      <c r="R199" s="13"/>
      <c r="S199" s="11" t="s">
        <v>75</v>
      </c>
      <c r="T199" s="14">
        <v>13.6</v>
      </c>
      <c r="U199" s="11"/>
      <c r="V199" s="13"/>
      <c r="W199" s="11"/>
      <c r="X199" s="11" t="s">
        <v>130</v>
      </c>
      <c r="Y199" s="15"/>
      <c r="Z199" s="11"/>
      <c r="AA199" s="11"/>
      <c r="AB199" s="73"/>
      <c r="AC199" s="11"/>
      <c r="AE199" s="8"/>
      <c r="AF199" s="8"/>
      <c r="AG199" s="8"/>
      <c r="AH199" s="9"/>
    </row>
    <row r="200" spans="1:34" x14ac:dyDescent="0.35">
      <c r="A200" s="11" t="s">
        <v>19</v>
      </c>
      <c r="B200" s="11" t="s">
        <v>1</v>
      </c>
      <c r="C200" s="11" t="s">
        <v>62</v>
      </c>
      <c r="D200" s="11" t="s">
        <v>743</v>
      </c>
      <c r="E200" s="11"/>
      <c r="F200" s="11" t="s">
        <v>744</v>
      </c>
      <c r="G200" s="11" t="s">
        <v>237</v>
      </c>
      <c r="H200" s="11" t="s">
        <v>79</v>
      </c>
      <c r="I200" s="13">
        <v>0.875</v>
      </c>
      <c r="J200" s="11">
        <v>1</v>
      </c>
      <c r="K200" s="13">
        <v>0.625</v>
      </c>
      <c r="L200" s="11" t="s">
        <v>66</v>
      </c>
      <c r="M200" s="11" t="s">
        <v>66</v>
      </c>
      <c r="N200" s="11" t="s">
        <v>66</v>
      </c>
      <c r="O200" s="11"/>
      <c r="P200" s="11"/>
      <c r="Q200" s="13" t="s">
        <v>66</v>
      </c>
      <c r="R200" s="13"/>
      <c r="S200" s="11" t="s">
        <v>75</v>
      </c>
      <c r="T200" s="14">
        <v>13.6</v>
      </c>
      <c r="U200" s="11"/>
      <c r="V200" s="13">
        <v>0.75</v>
      </c>
      <c r="W200" s="11">
        <v>1155</v>
      </c>
      <c r="X200" s="11" t="s">
        <v>745</v>
      </c>
      <c r="Y200" s="15"/>
      <c r="Z200" s="11" t="s">
        <v>745</v>
      </c>
      <c r="AA200" s="11" t="s">
        <v>745</v>
      </c>
      <c r="AB200" s="73"/>
      <c r="AC200" s="11"/>
      <c r="AE200" s="8"/>
      <c r="AF200" s="8"/>
      <c r="AG200" s="8"/>
      <c r="AH200" s="9"/>
    </row>
    <row r="201" spans="1:34" x14ac:dyDescent="0.35">
      <c r="A201" s="11"/>
      <c r="B201" s="11"/>
      <c r="C201" s="11"/>
      <c r="D201" s="11"/>
      <c r="E201" s="11"/>
      <c r="F201" s="11"/>
      <c r="G201" s="11"/>
      <c r="H201" s="11"/>
      <c r="I201" s="13"/>
      <c r="J201" s="11"/>
      <c r="K201" s="13"/>
      <c r="L201" s="11"/>
      <c r="M201" s="11"/>
      <c r="N201" s="11"/>
      <c r="O201" s="11"/>
      <c r="P201" s="11"/>
      <c r="Q201" s="13"/>
      <c r="R201" s="13"/>
      <c r="S201" s="11"/>
      <c r="T201" s="14"/>
      <c r="U201" s="11"/>
      <c r="V201" s="13"/>
      <c r="W201" s="11"/>
      <c r="X201" s="11"/>
      <c r="Y201" s="15"/>
      <c r="Z201" s="11"/>
      <c r="AA201" s="11"/>
      <c r="AB201" s="73"/>
      <c r="AC201" s="11"/>
      <c r="AE201" s="8"/>
      <c r="AF201" s="8"/>
      <c r="AG201" s="8"/>
      <c r="AH201" s="9"/>
    </row>
    <row r="202" spans="1:34" x14ac:dyDescent="0.35">
      <c r="A202" s="11"/>
      <c r="B202" s="11"/>
      <c r="C202" s="11"/>
      <c r="D202" s="11"/>
      <c r="E202" s="11"/>
      <c r="F202" s="11"/>
      <c r="G202" s="11"/>
      <c r="H202" s="11"/>
      <c r="I202" s="13"/>
      <c r="J202" s="11"/>
      <c r="K202" s="13"/>
      <c r="L202" s="11"/>
      <c r="M202" s="11"/>
      <c r="N202" s="11"/>
      <c r="O202" s="11"/>
      <c r="P202" s="11"/>
      <c r="Q202" s="13"/>
      <c r="R202" s="13"/>
      <c r="S202" s="11"/>
      <c r="T202" s="14"/>
      <c r="U202" s="11"/>
      <c r="V202" s="13"/>
      <c r="W202" s="11"/>
      <c r="X202" s="11"/>
      <c r="Y202" s="15"/>
      <c r="Z202" s="11"/>
      <c r="AA202" s="11"/>
      <c r="AB202" s="73"/>
      <c r="AC202" s="11"/>
      <c r="AE202" s="8"/>
      <c r="AF202" s="8"/>
      <c r="AG202" s="8"/>
      <c r="AH202" s="9"/>
    </row>
    <row r="203" spans="1:34" x14ac:dyDescent="0.35">
      <c r="A203" s="11"/>
      <c r="B203" s="11"/>
      <c r="C203" s="11"/>
      <c r="D203" s="11"/>
      <c r="E203" s="11"/>
      <c r="F203" s="11"/>
      <c r="G203" s="11"/>
      <c r="H203" s="11"/>
      <c r="I203" s="13"/>
      <c r="J203" s="11"/>
      <c r="K203" s="13"/>
      <c r="L203" s="11"/>
      <c r="M203" s="11"/>
      <c r="N203" s="11"/>
      <c r="O203" s="11"/>
      <c r="P203" s="11"/>
      <c r="Q203" s="13"/>
      <c r="R203" s="13"/>
      <c r="S203" s="11"/>
      <c r="T203" s="14"/>
      <c r="U203" s="11"/>
      <c r="V203" s="13"/>
      <c r="W203" s="11"/>
      <c r="X203" s="11"/>
      <c r="Y203" s="15"/>
      <c r="Z203" s="11"/>
      <c r="AA203" s="11"/>
      <c r="AB203" s="73"/>
      <c r="AC203" s="11"/>
      <c r="AE203" s="8"/>
      <c r="AF203" s="8"/>
      <c r="AG203" s="8"/>
      <c r="AH203" s="9"/>
    </row>
    <row r="204" spans="1:34" x14ac:dyDescent="0.35">
      <c r="A204" s="11"/>
      <c r="B204" s="11"/>
      <c r="C204" s="11"/>
      <c r="D204" s="11"/>
      <c r="E204" s="11"/>
      <c r="F204" s="11"/>
      <c r="G204" s="11"/>
      <c r="H204" s="11"/>
      <c r="I204" s="13"/>
      <c r="J204" s="11"/>
      <c r="K204" s="13"/>
      <c r="L204" s="11"/>
      <c r="M204" s="11"/>
      <c r="N204" s="11"/>
      <c r="O204" s="11"/>
      <c r="P204" s="11"/>
      <c r="Q204" s="13"/>
      <c r="R204" s="13"/>
      <c r="S204" s="11"/>
      <c r="T204" s="14"/>
      <c r="U204" s="11"/>
      <c r="V204" s="13"/>
      <c r="W204" s="11"/>
      <c r="X204" s="11"/>
      <c r="Y204" s="15"/>
      <c r="Z204" s="11"/>
      <c r="AA204" s="11"/>
      <c r="AB204" s="73"/>
      <c r="AC204" s="11"/>
      <c r="AE204" s="8"/>
      <c r="AF204" s="8"/>
      <c r="AG204" s="8"/>
      <c r="AH204" s="9"/>
    </row>
    <row r="205" spans="1:34" x14ac:dyDescent="0.35">
      <c r="A205" s="11"/>
      <c r="B205" s="11"/>
      <c r="C205" s="11"/>
      <c r="D205" s="11"/>
      <c r="E205" s="11"/>
      <c r="F205" s="11"/>
      <c r="G205" s="11"/>
      <c r="H205" s="11"/>
      <c r="I205" s="13"/>
      <c r="J205" s="11"/>
      <c r="K205" s="13"/>
      <c r="L205" s="11"/>
      <c r="M205" s="11"/>
      <c r="N205" s="11"/>
      <c r="O205" s="11"/>
      <c r="P205" s="11"/>
      <c r="Q205" s="13"/>
      <c r="R205" s="13"/>
      <c r="S205" s="11"/>
      <c r="T205" s="14"/>
      <c r="U205" s="11"/>
      <c r="V205" s="13"/>
      <c r="W205" s="11"/>
      <c r="X205" s="11"/>
      <c r="Y205" s="15"/>
      <c r="Z205" s="11"/>
      <c r="AA205" s="11"/>
      <c r="AB205" s="73"/>
      <c r="AC205" s="11"/>
      <c r="AE205" s="8"/>
      <c r="AF205" s="8"/>
      <c r="AG205" s="8"/>
      <c r="AH205" s="9"/>
    </row>
    <row r="206" spans="1:34" x14ac:dyDescent="0.35">
      <c r="A206" s="11"/>
      <c r="B206" s="11"/>
      <c r="C206" s="11"/>
      <c r="D206" s="11"/>
      <c r="E206" s="11"/>
      <c r="F206" s="11"/>
      <c r="G206" s="11"/>
      <c r="H206" s="11"/>
      <c r="I206" s="13"/>
      <c r="J206" s="11"/>
      <c r="K206" s="13"/>
      <c r="L206" s="11"/>
      <c r="M206" s="11"/>
      <c r="N206" s="11"/>
      <c r="O206" s="11"/>
      <c r="P206" s="11"/>
      <c r="Q206" s="13"/>
      <c r="R206" s="13"/>
      <c r="S206" s="11"/>
      <c r="T206" s="14"/>
      <c r="U206" s="11"/>
      <c r="V206" s="13"/>
      <c r="W206" s="11"/>
      <c r="X206" s="11"/>
      <c r="Y206" s="15"/>
      <c r="Z206" s="11"/>
      <c r="AA206" s="11"/>
      <c r="AB206" s="73"/>
      <c r="AC206" s="11"/>
      <c r="AE206" s="8"/>
      <c r="AF206" s="8"/>
      <c r="AG206" s="8"/>
      <c r="AH206" s="9"/>
    </row>
    <row r="207" spans="1:34" x14ac:dyDescent="0.35">
      <c r="A207" s="11"/>
      <c r="B207" s="11"/>
      <c r="C207" s="11"/>
      <c r="D207" s="11"/>
      <c r="E207" s="11"/>
      <c r="F207" s="11"/>
      <c r="G207" s="11"/>
      <c r="H207" s="11"/>
      <c r="I207" s="13"/>
      <c r="J207" s="11"/>
      <c r="K207" s="13"/>
      <c r="L207" s="11"/>
      <c r="M207" s="11"/>
      <c r="N207" s="11"/>
      <c r="O207" s="11"/>
      <c r="P207" s="11"/>
      <c r="Q207" s="13"/>
      <c r="R207" s="13"/>
      <c r="S207" s="11"/>
      <c r="T207" s="14"/>
      <c r="U207" s="11"/>
      <c r="V207" s="13"/>
      <c r="W207" s="11"/>
      <c r="X207" s="11"/>
      <c r="Y207" s="15"/>
      <c r="Z207" s="11"/>
      <c r="AA207" s="11"/>
      <c r="AB207" s="73"/>
      <c r="AC207" s="11"/>
      <c r="AE207" s="8"/>
      <c r="AF207" s="8"/>
      <c r="AG207" s="8"/>
      <c r="AH207" s="9"/>
    </row>
    <row r="208" spans="1:34" x14ac:dyDescent="0.35">
      <c r="A208" s="11"/>
      <c r="B208" s="11"/>
      <c r="C208" s="11"/>
      <c r="D208" s="11"/>
      <c r="E208" s="11"/>
      <c r="F208" s="11"/>
      <c r="G208" s="11"/>
      <c r="H208" s="11"/>
      <c r="I208" s="13"/>
      <c r="J208" s="11"/>
      <c r="K208" s="13"/>
      <c r="L208" s="11"/>
      <c r="M208" s="11"/>
      <c r="N208" s="11"/>
      <c r="O208" s="11"/>
      <c r="P208" s="11"/>
      <c r="Q208" s="13"/>
      <c r="R208" s="13"/>
      <c r="S208" s="11"/>
      <c r="T208" s="14"/>
      <c r="U208" s="11"/>
      <c r="V208" s="13"/>
      <c r="W208" s="11"/>
      <c r="X208" s="11"/>
      <c r="Y208" s="15"/>
      <c r="Z208" s="11"/>
      <c r="AA208" s="11"/>
      <c r="AB208" s="73"/>
      <c r="AC208" s="11"/>
      <c r="AE208" s="8"/>
      <c r="AF208" s="8"/>
      <c r="AG208" s="8"/>
      <c r="AH208" s="9"/>
    </row>
    <row r="209" spans="1:34" x14ac:dyDescent="0.35">
      <c r="AA209" s="7"/>
      <c r="AC209" s="7"/>
      <c r="AE209" s="8"/>
      <c r="AF209" s="8"/>
      <c r="AG209" s="8"/>
      <c r="AH209" s="9"/>
    </row>
    <row r="210" spans="1:34" x14ac:dyDescent="0.35">
      <c r="A210" s="8"/>
      <c r="B210" s="8"/>
      <c r="C210" s="8"/>
      <c r="D210" s="28"/>
      <c r="E210" s="28"/>
      <c r="F210" s="28"/>
      <c r="G210" s="28"/>
      <c r="H210" s="28"/>
      <c r="I210" s="29"/>
      <c r="J210" s="28"/>
      <c r="K210" s="29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30"/>
      <c r="Z210" s="28"/>
      <c r="AA210" s="31"/>
      <c r="AB210" s="76"/>
      <c r="AC210" s="31"/>
      <c r="AD210" s="8"/>
      <c r="AE210" s="8"/>
      <c r="AF210" s="8"/>
      <c r="AG210" s="8"/>
      <c r="AH210" s="9"/>
    </row>
    <row r="211" spans="1:34" x14ac:dyDescent="0.35">
      <c r="A211" s="8"/>
      <c r="B211" s="8"/>
      <c r="C211" s="8"/>
      <c r="D211" s="28"/>
      <c r="E211" s="28"/>
      <c r="F211" s="28"/>
      <c r="G211" s="28"/>
      <c r="H211" s="28"/>
      <c r="I211" s="29"/>
      <c r="J211" s="28"/>
      <c r="K211" s="29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30"/>
      <c r="Z211" s="28"/>
      <c r="AA211" s="31"/>
      <c r="AB211" s="76"/>
      <c r="AC211" s="31"/>
      <c r="AD211" s="8"/>
      <c r="AE211" s="8"/>
      <c r="AF211" s="8"/>
      <c r="AG211" s="8"/>
      <c r="AH211" s="9"/>
    </row>
    <row r="212" spans="1:34" x14ac:dyDescent="0.35">
      <c r="A212" s="8"/>
      <c r="B212" s="8"/>
      <c r="C212" s="8"/>
      <c r="D212" s="28"/>
      <c r="E212" s="28"/>
      <c r="F212" s="28"/>
      <c r="G212" s="28"/>
      <c r="H212" s="28"/>
      <c r="I212" s="29"/>
      <c r="J212" s="28"/>
      <c r="K212" s="29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30"/>
      <c r="Z212" s="28"/>
      <c r="AA212" s="31"/>
      <c r="AB212" s="76"/>
      <c r="AC212" s="31"/>
      <c r="AD212" s="8"/>
      <c r="AE212" s="8"/>
      <c r="AF212" s="8"/>
      <c r="AG212" s="8"/>
      <c r="AH212" s="9"/>
    </row>
    <row r="213" spans="1:34" x14ac:dyDescent="0.35">
      <c r="A213" s="8"/>
      <c r="B213" s="8"/>
      <c r="C213" s="8"/>
      <c r="D213" s="28"/>
      <c r="E213" s="28"/>
      <c r="F213" s="28"/>
      <c r="G213" s="28"/>
      <c r="H213" s="28"/>
      <c r="I213" s="29"/>
      <c r="J213" s="28"/>
      <c r="K213" s="29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30"/>
      <c r="Z213" s="28"/>
      <c r="AA213" s="31"/>
      <c r="AB213" s="76"/>
      <c r="AC213" s="31"/>
      <c r="AD213" s="8"/>
      <c r="AE213" s="8"/>
      <c r="AF213" s="8"/>
      <c r="AG213" s="8"/>
      <c r="AH213" s="9"/>
    </row>
    <row r="214" spans="1:34" x14ac:dyDescent="0.35">
      <c r="A214" s="8"/>
      <c r="B214" s="8"/>
      <c r="C214" s="8"/>
      <c r="D214" s="28"/>
      <c r="E214" s="28"/>
      <c r="F214" s="28"/>
      <c r="G214" s="28"/>
      <c r="H214" s="28"/>
      <c r="I214" s="29"/>
      <c r="J214" s="28"/>
      <c r="K214" s="29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30"/>
      <c r="Z214" s="28"/>
      <c r="AA214" s="31"/>
      <c r="AB214" s="76"/>
      <c r="AC214" s="31"/>
      <c r="AD214" s="8"/>
      <c r="AE214" s="8"/>
      <c r="AF214" s="8"/>
      <c r="AG214" s="8"/>
      <c r="AH214" s="9"/>
    </row>
    <row r="215" spans="1:34" x14ac:dyDescent="0.35">
      <c r="A215" s="8"/>
      <c r="B215" s="8"/>
      <c r="C215" s="8"/>
      <c r="D215" s="28"/>
      <c r="E215" s="28"/>
      <c r="F215" s="28"/>
      <c r="G215" s="28"/>
      <c r="H215" s="28"/>
      <c r="I215" s="29"/>
      <c r="J215" s="28"/>
      <c r="K215" s="29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30"/>
      <c r="Z215" s="28"/>
      <c r="AA215" s="31"/>
      <c r="AB215" s="76"/>
      <c r="AC215" s="31"/>
      <c r="AD215" s="8"/>
      <c r="AE215" s="8"/>
      <c r="AF215" s="8"/>
      <c r="AG215" s="8"/>
      <c r="AH215" s="9"/>
    </row>
    <row r="216" spans="1:34" x14ac:dyDescent="0.35">
      <c r="A216" s="32"/>
      <c r="B216" s="32"/>
      <c r="C216" s="32"/>
      <c r="D216" s="33"/>
      <c r="E216" s="33"/>
      <c r="F216" s="33"/>
      <c r="G216" s="33"/>
      <c r="H216" s="33"/>
      <c r="I216" s="34"/>
      <c r="J216" s="33"/>
      <c r="K216" s="34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5"/>
      <c r="Z216" s="33"/>
      <c r="AA216" s="36"/>
      <c r="AB216" s="77"/>
      <c r="AC216" s="36"/>
      <c r="AD216" s="32"/>
      <c r="AE216" s="32"/>
      <c r="AF216" s="32"/>
      <c r="AG216" s="32"/>
    </row>
    <row r="217" spans="1:34" x14ac:dyDescent="0.35">
      <c r="D217" s="37"/>
      <c r="E217" s="37"/>
      <c r="F217" s="37"/>
      <c r="G217" s="37"/>
      <c r="H217" s="37"/>
      <c r="I217" s="38"/>
      <c r="J217" s="37"/>
      <c r="K217" s="38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9"/>
      <c r="Z217" s="37"/>
      <c r="AA217" s="40"/>
      <c r="AB217" s="78"/>
      <c r="AC217" s="40"/>
    </row>
    <row r="218" spans="1:34" x14ac:dyDescent="0.35">
      <c r="D218" s="37"/>
      <c r="E218" s="37"/>
      <c r="F218" s="37"/>
      <c r="G218" s="37"/>
      <c r="H218" s="37"/>
      <c r="I218" s="38"/>
      <c r="J218" s="37"/>
      <c r="K218" s="38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9"/>
      <c r="Z218" s="37"/>
      <c r="AA218" s="40"/>
      <c r="AB218" s="78"/>
      <c r="AC218" s="40"/>
    </row>
    <row r="219" spans="1:34" x14ac:dyDescent="0.35">
      <c r="D219" s="37"/>
      <c r="E219" s="37"/>
      <c r="F219" s="37"/>
      <c r="G219" s="37"/>
      <c r="H219" s="37"/>
      <c r="I219" s="38"/>
      <c r="J219" s="37"/>
      <c r="K219" s="38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9"/>
      <c r="Z219" s="37"/>
      <c r="AA219" s="40"/>
      <c r="AB219" s="78"/>
      <c r="AC219" s="40"/>
    </row>
    <row r="220" spans="1:34" x14ac:dyDescent="0.35">
      <c r="D220" s="37"/>
      <c r="E220" s="37"/>
      <c r="F220" s="37"/>
      <c r="G220" s="37"/>
      <c r="H220" s="37"/>
      <c r="I220" s="38"/>
      <c r="J220" s="37"/>
      <c r="K220" s="38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9"/>
      <c r="Z220" s="37"/>
      <c r="AA220" s="40"/>
      <c r="AB220" s="78"/>
      <c r="AC220" s="40"/>
    </row>
    <row r="221" spans="1:34" x14ac:dyDescent="0.35">
      <c r="D221" s="37"/>
      <c r="E221" s="37"/>
      <c r="F221" s="37"/>
      <c r="G221" s="37"/>
      <c r="H221" s="37"/>
      <c r="I221" s="38"/>
      <c r="J221" s="37"/>
      <c r="K221" s="38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9"/>
      <c r="Z221" s="37"/>
      <c r="AA221" s="40"/>
      <c r="AB221" s="78"/>
      <c r="AC221" s="40"/>
    </row>
    <row r="222" spans="1:34" x14ac:dyDescent="0.35">
      <c r="D222" s="37"/>
      <c r="E222" s="37"/>
      <c r="F222" s="37"/>
      <c r="G222" s="37"/>
      <c r="H222" s="37"/>
      <c r="I222" s="38"/>
      <c r="J222" s="37"/>
      <c r="K222" s="38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9"/>
      <c r="Z222" s="37"/>
      <c r="AA222" s="40"/>
      <c r="AB222" s="78"/>
      <c r="AC222" s="40"/>
    </row>
    <row r="223" spans="1:34" x14ac:dyDescent="0.35">
      <c r="D223" s="37"/>
      <c r="E223" s="37"/>
      <c r="F223" s="37"/>
      <c r="G223" s="37"/>
      <c r="H223" s="37"/>
      <c r="I223" s="38"/>
      <c r="J223" s="37"/>
      <c r="K223" s="38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9"/>
      <c r="Z223" s="37"/>
      <c r="AA223" s="40"/>
      <c r="AB223" s="78"/>
      <c r="AC223" s="40"/>
    </row>
    <row r="224" spans="1:34" x14ac:dyDescent="0.35">
      <c r="D224" s="37"/>
      <c r="E224" s="37"/>
      <c r="F224" s="37"/>
      <c r="G224" s="37"/>
      <c r="H224" s="37"/>
      <c r="I224" s="38"/>
      <c r="J224" s="37"/>
      <c r="K224" s="38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9"/>
      <c r="Z224" s="37"/>
      <c r="AA224" s="40"/>
      <c r="AB224" s="78"/>
      <c r="AC224" s="40"/>
    </row>
    <row r="225" spans="4:29" x14ac:dyDescent="0.35">
      <c r="D225" s="37"/>
      <c r="E225" s="37"/>
      <c r="F225" s="37"/>
      <c r="G225" s="37"/>
      <c r="H225" s="37"/>
      <c r="I225" s="38"/>
      <c r="J225" s="37"/>
      <c r="K225" s="38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9"/>
      <c r="Z225" s="37"/>
      <c r="AA225" s="40"/>
      <c r="AB225" s="78"/>
      <c r="AC225" s="40"/>
    </row>
    <row r="226" spans="4:29" x14ac:dyDescent="0.35">
      <c r="D226" s="37"/>
      <c r="E226" s="37"/>
      <c r="F226" s="37"/>
      <c r="G226" s="37"/>
      <c r="H226" s="37"/>
      <c r="I226" s="38"/>
      <c r="J226" s="37"/>
      <c r="K226" s="38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9"/>
      <c r="Z226" s="37"/>
      <c r="AA226" s="40"/>
      <c r="AB226" s="78"/>
      <c r="AC226" s="40"/>
    </row>
    <row r="227" spans="4:29" x14ac:dyDescent="0.35">
      <c r="D227" s="37"/>
      <c r="E227" s="37"/>
      <c r="F227" s="37"/>
      <c r="G227" s="37"/>
      <c r="H227" s="37"/>
      <c r="I227" s="38"/>
      <c r="J227" s="37"/>
      <c r="K227" s="38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9"/>
      <c r="Z227" s="37"/>
      <c r="AA227" s="40"/>
      <c r="AB227" s="78"/>
      <c r="AC227" s="40"/>
    </row>
    <row r="228" spans="4:29" x14ac:dyDescent="0.35">
      <c r="D228" s="37"/>
      <c r="E228" s="37"/>
      <c r="F228" s="37"/>
      <c r="G228" s="37"/>
      <c r="H228" s="37"/>
      <c r="I228" s="38"/>
      <c r="J228" s="37"/>
      <c r="K228" s="38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9"/>
      <c r="Z228" s="37"/>
      <c r="AA228" s="40"/>
      <c r="AB228" s="78"/>
      <c r="AC228" s="40"/>
    </row>
    <row r="229" spans="4:29" x14ac:dyDescent="0.35">
      <c r="D229" s="37"/>
      <c r="E229" s="37"/>
      <c r="F229" s="37"/>
      <c r="G229" s="37"/>
      <c r="H229" s="37"/>
      <c r="I229" s="38"/>
      <c r="J229" s="37"/>
      <c r="K229" s="38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9"/>
      <c r="Z229" s="37"/>
      <c r="AA229" s="40"/>
      <c r="AB229" s="78"/>
      <c r="AC229" s="40"/>
    </row>
    <row r="230" spans="4:29" x14ac:dyDescent="0.35">
      <c r="D230" s="37"/>
      <c r="E230" s="37"/>
      <c r="F230" s="37"/>
      <c r="G230" s="37"/>
      <c r="H230" s="37"/>
      <c r="I230" s="38"/>
      <c r="J230" s="37"/>
      <c r="K230" s="38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9"/>
      <c r="Z230" s="37"/>
      <c r="AA230" s="40"/>
      <c r="AB230" s="78"/>
      <c r="AC230" s="40"/>
    </row>
    <row r="231" spans="4:29" x14ac:dyDescent="0.35">
      <c r="D231" s="37"/>
      <c r="E231" s="37"/>
      <c r="F231" s="37"/>
      <c r="G231" s="37"/>
      <c r="H231" s="37"/>
      <c r="I231" s="38"/>
      <c r="J231" s="37"/>
      <c r="K231" s="38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9"/>
      <c r="Z231" s="37"/>
      <c r="AA231" s="40"/>
      <c r="AB231" s="78"/>
      <c r="AC231" s="40"/>
    </row>
    <row r="232" spans="4:29" x14ac:dyDescent="0.35">
      <c r="D232" s="37"/>
      <c r="E232" s="37"/>
      <c r="F232" s="37"/>
      <c r="G232" s="37"/>
      <c r="H232" s="37"/>
      <c r="I232" s="38"/>
      <c r="J232" s="37"/>
      <c r="K232" s="38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9"/>
      <c r="Z232" s="37"/>
      <c r="AA232" s="40"/>
      <c r="AB232" s="78"/>
      <c r="AC232" s="40"/>
    </row>
    <row r="233" spans="4:29" x14ac:dyDescent="0.35">
      <c r="D233" s="37"/>
      <c r="E233" s="37"/>
      <c r="F233" s="37"/>
      <c r="G233" s="37"/>
      <c r="H233" s="37"/>
      <c r="I233" s="38"/>
      <c r="J233" s="37"/>
      <c r="K233" s="38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9"/>
      <c r="Z233" s="37"/>
      <c r="AA233" s="40"/>
      <c r="AB233" s="78"/>
      <c r="AC233" s="40"/>
    </row>
    <row r="234" spans="4:29" x14ac:dyDescent="0.35">
      <c r="D234" s="37"/>
      <c r="E234" s="37"/>
      <c r="F234" s="37"/>
      <c r="G234" s="37"/>
      <c r="H234" s="37"/>
      <c r="I234" s="38"/>
      <c r="J234" s="37"/>
      <c r="K234" s="38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9"/>
      <c r="Z234" s="37"/>
      <c r="AA234" s="40"/>
      <c r="AB234" s="78"/>
      <c r="AC234" s="40"/>
    </row>
    <row r="235" spans="4:29" x14ac:dyDescent="0.35">
      <c r="D235" s="37"/>
      <c r="E235" s="37"/>
      <c r="F235" s="37"/>
      <c r="G235" s="37"/>
      <c r="H235" s="37"/>
      <c r="I235" s="38"/>
      <c r="J235" s="37"/>
      <c r="K235" s="38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9"/>
      <c r="Z235" s="37"/>
      <c r="AA235" s="40"/>
      <c r="AB235" s="78"/>
      <c r="AC235" s="40"/>
    </row>
    <row r="236" spans="4:29" x14ac:dyDescent="0.35">
      <c r="D236" s="37"/>
      <c r="E236" s="37"/>
      <c r="F236" s="37"/>
      <c r="G236" s="37"/>
      <c r="H236" s="37"/>
      <c r="I236" s="38"/>
      <c r="J236" s="37"/>
      <c r="K236" s="38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9"/>
      <c r="Z236" s="37"/>
      <c r="AA236" s="40"/>
      <c r="AB236" s="78"/>
      <c r="AC236" s="40"/>
    </row>
    <row r="237" spans="4:29" x14ac:dyDescent="0.35">
      <c r="D237" s="37"/>
      <c r="E237" s="37"/>
      <c r="F237" s="37"/>
      <c r="G237" s="37"/>
      <c r="H237" s="37"/>
      <c r="I237" s="38"/>
      <c r="J237" s="37"/>
      <c r="K237" s="38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9"/>
      <c r="Z237" s="37"/>
      <c r="AA237" s="40"/>
      <c r="AB237" s="78"/>
      <c r="AC237" s="40"/>
    </row>
    <row r="238" spans="4:29" x14ac:dyDescent="0.35">
      <c r="D238" s="37"/>
      <c r="E238" s="37"/>
      <c r="F238" s="37"/>
      <c r="G238" s="37"/>
      <c r="H238" s="37"/>
      <c r="I238" s="38"/>
      <c r="J238" s="37"/>
      <c r="K238" s="38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9"/>
      <c r="Z238" s="37"/>
      <c r="AA238" s="40"/>
      <c r="AB238" s="78"/>
      <c r="AC238" s="40"/>
    </row>
    <row r="239" spans="4:29" x14ac:dyDescent="0.35">
      <c r="D239" s="37"/>
      <c r="E239" s="37"/>
      <c r="F239" s="37"/>
      <c r="G239" s="37"/>
      <c r="H239" s="37"/>
      <c r="I239" s="38"/>
      <c r="J239" s="37"/>
      <c r="K239" s="38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9"/>
      <c r="Z239" s="37"/>
      <c r="AA239" s="40"/>
      <c r="AB239" s="78"/>
      <c r="AC239" s="40"/>
    </row>
    <row r="240" spans="4:29" x14ac:dyDescent="0.35">
      <c r="D240" s="37"/>
      <c r="E240" s="37"/>
      <c r="F240" s="37"/>
      <c r="G240" s="37"/>
      <c r="H240" s="37"/>
      <c r="I240" s="38"/>
      <c r="J240" s="37"/>
      <c r="K240" s="38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9"/>
      <c r="Z240" s="37"/>
      <c r="AA240" s="40"/>
      <c r="AB240" s="78"/>
      <c r="AC240" s="40"/>
    </row>
    <row r="241" spans="4:29" x14ac:dyDescent="0.35">
      <c r="D241" s="37"/>
      <c r="E241" s="37"/>
      <c r="F241" s="37"/>
      <c r="G241" s="37"/>
      <c r="H241" s="37"/>
      <c r="I241" s="38"/>
      <c r="J241" s="37"/>
      <c r="K241" s="38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9"/>
      <c r="Z241" s="37"/>
      <c r="AA241" s="40"/>
      <c r="AB241" s="78"/>
      <c r="AC241" s="40"/>
    </row>
    <row r="242" spans="4:29" x14ac:dyDescent="0.35">
      <c r="D242" s="37"/>
      <c r="E242" s="37"/>
      <c r="F242" s="37"/>
      <c r="G242" s="37"/>
      <c r="H242" s="37"/>
      <c r="I242" s="38"/>
      <c r="J242" s="37"/>
      <c r="K242" s="38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9"/>
      <c r="Z242" s="37"/>
      <c r="AA242" s="40"/>
      <c r="AB242" s="78"/>
      <c r="AC242" s="40"/>
    </row>
    <row r="243" spans="4:29" x14ac:dyDescent="0.35">
      <c r="D243" s="37"/>
      <c r="E243" s="37"/>
      <c r="F243" s="37"/>
      <c r="G243" s="37"/>
      <c r="H243" s="37"/>
      <c r="I243" s="38"/>
      <c r="J243" s="37"/>
      <c r="K243" s="38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9"/>
      <c r="Z243" s="37"/>
      <c r="AA243" s="40"/>
      <c r="AB243" s="78"/>
      <c r="AC243" s="40"/>
    </row>
    <row r="244" spans="4:29" x14ac:dyDescent="0.35">
      <c r="D244" s="37"/>
      <c r="E244" s="37"/>
      <c r="F244" s="37"/>
      <c r="G244" s="37"/>
      <c r="H244" s="37"/>
      <c r="I244" s="38"/>
      <c r="J244" s="37"/>
      <c r="K244" s="38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9"/>
      <c r="Z244" s="37"/>
      <c r="AA244" s="40"/>
      <c r="AB244" s="78"/>
      <c r="AC244" s="40"/>
    </row>
    <row r="245" spans="4:29" x14ac:dyDescent="0.35">
      <c r="D245" s="37"/>
      <c r="E245" s="37"/>
      <c r="F245" s="37"/>
      <c r="G245" s="37"/>
      <c r="H245" s="37"/>
      <c r="I245" s="38"/>
      <c r="J245" s="37"/>
      <c r="K245" s="38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9"/>
      <c r="Z245" s="37"/>
      <c r="AA245" s="40"/>
      <c r="AB245" s="78"/>
      <c r="AC245" s="40"/>
    </row>
    <row r="246" spans="4:29" x14ac:dyDescent="0.35">
      <c r="D246" s="37"/>
      <c r="E246" s="37"/>
      <c r="F246" s="37"/>
      <c r="G246" s="37"/>
      <c r="H246" s="37"/>
      <c r="I246" s="38"/>
      <c r="J246" s="37"/>
      <c r="K246" s="38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9"/>
      <c r="Z246" s="37"/>
      <c r="AA246" s="40"/>
      <c r="AB246" s="78"/>
      <c r="AC246" s="40"/>
    </row>
    <row r="247" spans="4:29" x14ac:dyDescent="0.35">
      <c r="D247" s="37"/>
      <c r="E247" s="37"/>
      <c r="F247" s="37"/>
      <c r="G247" s="37"/>
      <c r="H247" s="37"/>
      <c r="I247" s="38"/>
      <c r="J247" s="37"/>
      <c r="K247" s="38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9"/>
      <c r="Z247" s="37"/>
      <c r="AA247" s="40"/>
      <c r="AB247" s="78"/>
      <c r="AC247" s="40"/>
    </row>
    <row r="248" spans="4:29" x14ac:dyDescent="0.35">
      <c r="D248" s="37"/>
      <c r="E248" s="37"/>
      <c r="F248" s="37"/>
      <c r="G248" s="37"/>
      <c r="H248" s="37"/>
      <c r="I248" s="38"/>
      <c r="J248" s="37"/>
      <c r="K248" s="38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9"/>
      <c r="Z248" s="37"/>
      <c r="AA248" s="40"/>
      <c r="AB248" s="78"/>
      <c r="AC248" s="40"/>
    </row>
    <row r="249" spans="4:29" x14ac:dyDescent="0.35">
      <c r="D249" s="37"/>
      <c r="E249" s="37"/>
      <c r="F249" s="37"/>
      <c r="G249" s="37"/>
      <c r="H249" s="37"/>
      <c r="I249" s="38"/>
      <c r="J249" s="37"/>
      <c r="K249" s="38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9"/>
      <c r="Z249" s="37"/>
      <c r="AA249" s="40"/>
      <c r="AB249" s="78"/>
      <c r="AC249" s="40"/>
    </row>
    <row r="250" spans="4:29" x14ac:dyDescent="0.35">
      <c r="D250" s="37"/>
      <c r="E250" s="37"/>
      <c r="F250" s="37"/>
      <c r="G250" s="37"/>
      <c r="H250" s="37"/>
      <c r="I250" s="38"/>
      <c r="J250" s="37"/>
      <c r="K250" s="38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9"/>
      <c r="Z250" s="37"/>
      <c r="AA250" s="40"/>
      <c r="AB250" s="78"/>
      <c r="AC250" s="40"/>
    </row>
    <row r="251" spans="4:29" x14ac:dyDescent="0.35">
      <c r="D251" s="37"/>
      <c r="E251" s="37"/>
      <c r="F251" s="37"/>
      <c r="G251" s="37"/>
      <c r="H251" s="37"/>
      <c r="I251" s="38"/>
      <c r="J251" s="37"/>
      <c r="K251" s="38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9"/>
      <c r="Z251" s="37"/>
      <c r="AA251" s="40"/>
      <c r="AB251" s="78"/>
      <c r="AC251" s="40"/>
    </row>
    <row r="252" spans="4:29" x14ac:dyDescent="0.35">
      <c r="D252" s="37"/>
      <c r="E252" s="37"/>
      <c r="F252" s="37"/>
      <c r="G252" s="37"/>
      <c r="H252" s="37"/>
      <c r="I252" s="38"/>
      <c r="J252" s="37"/>
      <c r="K252" s="38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9"/>
      <c r="Z252" s="37"/>
      <c r="AA252" s="40"/>
      <c r="AB252" s="78"/>
      <c r="AC252" s="40"/>
    </row>
    <row r="253" spans="4:29" x14ac:dyDescent="0.35">
      <c r="D253" s="37"/>
      <c r="E253" s="37"/>
      <c r="F253" s="37"/>
      <c r="G253" s="37"/>
      <c r="H253" s="37"/>
      <c r="I253" s="38"/>
      <c r="J253" s="37"/>
      <c r="K253" s="38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9"/>
      <c r="Z253" s="37"/>
      <c r="AA253" s="40"/>
      <c r="AB253" s="78"/>
      <c r="AC253" s="40"/>
    </row>
    <row r="254" spans="4:29" x14ac:dyDescent="0.35">
      <c r="D254" s="37"/>
      <c r="E254" s="37"/>
      <c r="F254" s="37"/>
      <c r="G254" s="37"/>
      <c r="H254" s="37"/>
      <c r="I254" s="38"/>
      <c r="J254" s="37"/>
      <c r="K254" s="38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9"/>
      <c r="Z254" s="37"/>
      <c r="AA254" s="40"/>
      <c r="AB254" s="78"/>
      <c r="AC254" s="40"/>
    </row>
    <row r="255" spans="4:29" x14ac:dyDescent="0.35">
      <c r="D255" s="37"/>
      <c r="E255" s="37"/>
      <c r="F255" s="37"/>
      <c r="G255" s="37"/>
      <c r="H255" s="37"/>
      <c r="I255" s="38"/>
      <c r="J255" s="37"/>
      <c r="K255" s="38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9"/>
      <c r="Z255" s="37"/>
      <c r="AA255" s="40"/>
      <c r="AB255" s="78"/>
      <c r="AC255" s="40"/>
    </row>
    <row r="256" spans="4:29" x14ac:dyDescent="0.35">
      <c r="D256" s="37"/>
      <c r="E256" s="37"/>
      <c r="F256" s="37"/>
      <c r="G256" s="37"/>
      <c r="H256" s="37"/>
      <c r="I256" s="38"/>
      <c r="J256" s="37"/>
      <c r="K256" s="38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9"/>
      <c r="Z256" s="37"/>
      <c r="AA256" s="40"/>
      <c r="AB256" s="78"/>
      <c r="AC256" s="40"/>
    </row>
    <row r="257" spans="4:29" x14ac:dyDescent="0.35">
      <c r="D257" s="37"/>
      <c r="E257" s="37"/>
      <c r="F257" s="37"/>
      <c r="G257" s="37"/>
      <c r="H257" s="37"/>
      <c r="I257" s="38"/>
      <c r="J257" s="37"/>
      <c r="K257" s="38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9"/>
      <c r="Z257" s="37"/>
      <c r="AA257" s="40"/>
      <c r="AB257" s="78"/>
      <c r="AC257" s="40"/>
    </row>
    <row r="258" spans="4:29" x14ac:dyDescent="0.35">
      <c r="D258" s="37"/>
      <c r="E258" s="37"/>
      <c r="F258" s="37"/>
      <c r="G258" s="37"/>
      <c r="H258" s="37"/>
      <c r="I258" s="38"/>
      <c r="J258" s="37"/>
      <c r="K258" s="38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9"/>
      <c r="Z258" s="37"/>
      <c r="AA258" s="40"/>
      <c r="AB258" s="78"/>
      <c r="AC258" s="40"/>
    </row>
    <row r="259" spans="4:29" x14ac:dyDescent="0.35">
      <c r="D259" s="37"/>
      <c r="E259" s="37"/>
      <c r="F259" s="37"/>
      <c r="G259" s="37"/>
      <c r="H259" s="37"/>
      <c r="I259" s="38"/>
      <c r="J259" s="37"/>
      <c r="K259" s="38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9"/>
      <c r="Z259" s="37"/>
      <c r="AA259" s="40"/>
      <c r="AB259" s="78"/>
      <c r="AC259" s="40"/>
    </row>
    <row r="260" spans="4:29" x14ac:dyDescent="0.35">
      <c r="D260" s="37"/>
      <c r="E260" s="37"/>
      <c r="F260" s="37"/>
      <c r="G260" s="37"/>
      <c r="H260" s="37"/>
      <c r="I260" s="38"/>
      <c r="J260" s="37"/>
      <c r="K260" s="38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9"/>
      <c r="Z260" s="37"/>
      <c r="AA260" s="40"/>
      <c r="AB260" s="78"/>
      <c r="AC260" s="40"/>
    </row>
    <row r="261" spans="4:29" x14ac:dyDescent="0.35">
      <c r="D261" s="37"/>
      <c r="E261" s="37"/>
      <c r="F261" s="37"/>
      <c r="G261" s="37"/>
      <c r="H261" s="37"/>
      <c r="I261" s="38"/>
      <c r="J261" s="37"/>
      <c r="K261" s="38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9"/>
      <c r="Z261" s="37"/>
      <c r="AA261" s="40"/>
      <c r="AB261" s="78"/>
      <c r="AC261" s="40"/>
    </row>
    <row r="262" spans="4:29" x14ac:dyDescent="0.35">
      <c r="D262" s="41"/>
      <c r="E262" s="41"/>
      <c r="F262" s="41"/>
      <c r="G262" s="41"/>
      <c r="H262" s="41"/>
      <c r="I262" s="42"/>
      <c r="J262" s="41"/>
      <c r="K262" s="42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3"/>
      <c r="Z262" s="41"/>
      <c r="AA262" s="44"/>
      <c r="AB262" s="79"/>
      <c r="AC262" s="44"/>
    </row>
    <row r="263" spans="4:29" x14ac:dyDescent="0.35">
      <c r="D263" s="37"/>
      <c r="E263" s="37"/>
      <c r="F263" s="37"/>
      <c r="G263" s="37"/>
      <c r="H263" s="37"/>
      <c r="I263" s="38"/>
      <c r="J263" s="37"/>
      <c r="K263" s="38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9"/>
      <c r="Z263" s="37"/>
      <c r="AA263" s="40"/>
      <c r="AB263" s="78"/>
      <c r="AC263" s="40"/>
    </row>
    <row r="264" spans="4:29" x14ac:dyDescent="0.35">
      <c r="D264" s="37"/>
      <c r="E264" s="37"/>
      <c r="F264" s="37"/>
      <c r="G264" s="37"/>
      <c r="H264" s="37"/>
      <c r="I264" s="38"/>
      <c r="J264" s="37"/>
      <c r="K264" s="38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9"/>
      <c r="Z264" s="37"/>
      <c r="AA264" s="40"/>
      <c r="AB264" s="78"/>
      <c r="AC264" s="40"/>
    </row>
    <row r="265" spans="4:29" x14ac:dyDescent="0.35">
      <c r="D265" s="37"/>
      <c r="E265" s="37"/>
      <c r="F265" s="37"/>
      <c r="G265" s="37"/>
      <c r="H265" s="37"/>
      <c r="I265" s="38"/>
      <c r="J265" s="37"/>
      <c r="K265" s="38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9"/>
      <c r="Z265" s="37"/>
      <c r="AA265" s="40"/>
      <c r="AB265" s="78"/>
      <c r="AC265" s="40"/>
    </row>
    <row r="266" spans="4:29" x14ac:dyDescent="0.35">
      <c r="D266" s="37"/>
      <c r="E266" s="37"/>
      <c r="F266" s="37"/>
      <c r="G266" s="37"/>
      <c r="H266" s="37"/>
      <c r="I266" s="38"/>
      <c r="J266" s="37"/>
      <c r="K266" s="38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9"/>
      <c r="Z266" s="37"/>
      <c r="AA266" s="40"/>
      <c r="AB266" s="78"/>
      <c r="AC266" s="40"/>
    </row>
    <row r="267" spans="4:29" x14ac:dyDescent="0.35">
      <c r="D267" s="37"/>
      <c r="E267" s="37"/>
      <c r="F267" s="37"/>
      <c r="G267" s="37"/>
      <c r="H267" s="37"/>
      <c r="I267" s="38"/>
      <c r="J267" s="37"/>
      <c r="K267" s="38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9"/>
      <c r="Z267" s="37"/>
      <c r="AA267" s="40"/>
      <c r="AB267" s="78"/>
      <c r="AC267" s="40"/>
    </row>
    <row r="268" spans="4:29" x14ac:dyDescent="0.35">
      <c r="D268" s="37"/>
      <c r="E268" s="37"/>
      <c r="F268" s="37"/>
      <c r="G268" s="37"/>
      <c r="H268" s="37"/>
      <c r="I268" s="38"/>
      <c r="J268" s="37"/>
      <c r="K268" s="38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9"/>
      <c r="Z268" s="37"/>
      <c r="AA268" s="40"/>
      <c r="AB268" s="78"/>
      <c r="AC268" s="40"/>
    </row>
    <row r="269" spans="4:29" x14ac:dyDescent="0.35">
      <c r="D269" s="37"/>
      <c r="E269" s="37"/>
      <c r="F269" s="37"/>
      <c r="G269" s="37"/>
      <c r="H269" s="37"/>
      <c r="I269" s="38"/>
      <c r="J269" s="37"/>
      <c r="K269" s="38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9"/>
      <c r="Z269" s="37"/>
      <c r="AA269" s="40"/>
      <c r="AB269" s="78"/>
      <c r="AC269" s="40"/>
    </row>
    <row r="270" spans="4:29" x14ac:dyDescent="0.35">
      <c r="D270" s="41"/>
      <c r="E270" s="41"/>
      <c r="F270" s="41"/>
      <c r="G270" s="41"/>
      <c r="H270" s="41"/>
      <c r="I270" s="42"/>
      <c r="J270" s="41"/>
      <c r="K270" s="42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3"/>
      <c r="Z270" s="41"/>
      <c r="AA270" s="44"/>
      <c r="AB270" s="79"/>
      <c r="AC270" s="44"/>
    </row>
    <row r="271" spans="4:29" x14ac:dyDescent="0.35">
      <c r="D271" s="37"/>
      <c r="E271" s="37"/>
      <c r="F271" s="37"/>
      <c r="G271" s="37"/>
      <c r="H271" s="37"/>
      <c r="I271" s="38"/>
      <c r="J271" s="37"/>
      <c r="K271" s="38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9"/>
      <c r="Z271" s="37"/>
      <c r="AA271" s="40"/>
      <c r="AB271" s="78"/>
      <c r="AC271" s="40"/>
    </row>
    <row r="272" spans="4:29" x14ac:dyDescent="0.35">
      <c r="D272" s="37"/>
      <c r="E272" s="37"/>
      <c r="F272" s="37"/>
      <c r="G272" s="37"/>
      <c r="H272" s="37"/>
      <c r="I272" s="38"/>
      <c r="J272" s="37"/>
      <c r="K272" s="38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9"/>
      <c r="Z272" s="37"/>
      <c r="AA272" s="40"/>
      <c r="AB272" s="78"/>
      <c r="AC272" s="40"/>
    </row>
    <row r="273" spans="4:29" x14ac:dyDescent="0.35">
      <c r="D273" s="37"/>
      <c r="E273" s="37"/>
      <c r="F273" s="37"/>
      <c r="G273" s="37"/>
      <c r="H273" s="37"/>
      <c r="I273" s="38"/>
      <c r="J273" s="37"/>
      <c r="K273" s="38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9"/>
      <c r="Z273" s="37"/>
      <c r="AA273" s="40"/>
      <c r="AB273" s="78"/>
      <c r="AC273" s="40"/>
    </row>
    <row r="274" spans="4:29" x14ac:dyDescent="0.35">
      <c r="D274" s="37"/>
      <c r="E274" s="37"/>
      <c r="F274" s="37"/>
      <c r="G274" s="37"/>
      <c r="H274" s="37"/>
      <c r="I274" s="38"/>
      <c r="J274" s="37"/>
      <c r="K274" s="38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9"/>
      <c r="Z274" s="37"/>
      <c r="AA274" s="40"/>
      <c r="AB274" s="78"/>
      <c r="AC274" s="40"/>
    </row>
    <row r="275" spans="4:29" x14ac:dyDescent="0.35">
      <c r="D275" s="37"/>
      <c r="E275" s="37"/>
      <c r="F275" s="37"/>
      <c r="G275" s="37"/>
      <c r="H275" s="37"/>
      <c r="I275" s="38"/>
      <c r="J275" s="37"/>
      <c r="K275" s="38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9"/>
      <c r="Z275" s="37"/>
      <c r="AA275" s="40"/>
      <c r="AB275" s="78"/>
      <c r="AC275" s="40"/>
    </row>
    <row r="276" spans="4:29" x14ac:dyDescent="0.35">
      <c r="D276" s="37"/>
      <c r="E276" s="37"/>
      <c r="F276" s="37"/>
      <c r="G276" s="37"/>
      <c r="H276" s="37"/>
      <c r="I276" s="38"/>
      <c r="J276" s="37"/>
      <c r="K276" s="38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9"/>
      <c r="Z276" s="37"/>
      <c r="AA276" s="40"/>
      <c r="AB276" s="78"/>
      <c r="AC276" s="40"/>
    </row>
    <row r="277" spans="4:29" x14ac:dyDescent="0.35">
      <c r="D277" s="41"/>
      <c r="E277" s="41"/>
      <c r="F277" s="41"/>
      <c r="G277" s="41"/>
      <c r="H277" s="41"/>
      <c r="I277" s="42"/>
      <c r="J277" s="41"/>
      <c r="K277" s="42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3"/>
      <c r="Z277" s="41"/>
      <c r="AA277" s="44"/>
      <c r="AB277" s="79"/>
      <c r="AC277" s="44"/>
    </row>
    <row r="278" spans="4:29" x14ac:dyDescent="0.35">
      <c r="D278" s="41"/>
      <c r="E278" s="41"/>
      <c r="F278" s="41"/>
      <c r="G278" s="41"/>
      <c r="H278" s="41"/>
      <c r="I278" s="42"/>
      <c r="J278" s="41"/>
      <c r="K278" s="42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3"/>
      <c r="Z278" s="41"/>
      <c r="AA278" s="44"/>
      <c r="AB278" s="79"/>
      <c r="AC278" s="44"/>
    </row>
    <row r="279" spans="4:29" x14ac:dyDescent="0.35">
      <c r="D279" s="37"/>
      <c r="E279" s="37"/>
      <c r="F279" s="37"/>
      <c r="G279" s="37"/>
      <c r="H279" s="37"/>
      <c r="I279" s="38"/>
      <c r="J279" s="37"/>
      <c r="K279" s="38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9"/>
      <c r="Z279" s="37"/>
      <c r="AA279" s="40"/>
      <c r="AB279" s="78"/>
      <c r="AC279" s="40"/>
    </row>
    <row r="280" spans="4:29" x14ac:dyDescent="0.35">
      <c r="D280" s="37"/>
      <c r="E280" s="37"/>
      <c r="F280" s="37"/>
      <c r="G280" s="37"/>
      <c r="H280" s="37"/>
      <c r="I280" s="38"/>
      <c r="J280" s="37"/>
      <c r="K280" s="38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9"/>
      <c r="Z280" s="37"/>
      <c r="AA280" s="40"/>
      <c r="AB280" s="78"/>
      <c r="AC280" s="40"/>
    </row>
    <row r="281" spans="4:29" x14ac:dyDescent="0.35">
      <c r="D281" s="37"/>
      <c r="E281" s="37"/>
      <c r="F281" s="37"/>
      <c r="G281" s="37"/>
      <c r="H281" s="37"/>
      <c r="I281" s="38"/>
      <c r="J281" s="37"/>
      <c r="K281" s="38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9"/>
      <c r="Z281" s="37"/>
      <c r="AA281" s="40"/>
      <c r="AB281" s="78"/>
      <c r="AC281" s="40"/>
    </row>
    <row r="282" spans="4:29" x14ac:dyDescent="0.35">
      <c r="D282" s="37"/>
      <c r="E282" s="37"/>
      <c r="F282" s="37"/>
      <c r="G282" s="37"/>
      <c r="H282" s="37"/>
      <c r="I282" s="38"/>
      <c r="J282" s="37"/>
      <c r="K282" s="38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9"/>
      <c r="Z282" s="37"/>
      <c r="AA282" s="40"/>
      <c r="AB282" s="78"/>
      <c r="AC282" s="40"/>
    </row>
    <row r="283" spans="4:29" x14ac:dyDescent="0.35">
      <c r="D283" s="37"/>
      <c r="E283" s="37"/>
      <c r="F283" s="37"/>
      <c r="G283" s="37"/>
      <c r="H283" s="37"/>
      <c r="I283" s="38"/>
      <c r="J283" s="37"/>
      <c r="K283" s="38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9"/>
      <c r="Z283" s="37"/>
      <c r="AA283" s="40"/>
      <c r="AB283" s="78"/>
      <c r="AC283" s="40"/>
    </row>
    <row r="284" spans="4:29" x14ac:dyDescent="0.35">
      <c r="D284" s="41"/>
      <c r="E284" s="41"/>
      <c r="F284" s="41"/>
      <c r="G284" s="41"/>
      <c r="H284" s="41"/>
      <c r="I284" s="42"/>
      <c r="J284" s="41"/>
      <c r="K284" s="42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3"/>
      <c r="Z284" s="41"/>
      <c r="AA284" s="44"/>
      <c r="AB284" s="79"/>
      <c r="AC284" s="44"/>
    </row>
    <row r="285" spans="4:29" x14ac:dyDescent="0.35">
      <c r="D285" s="37"/>
      <c r="E285" s="37"/>
      <c r="F285" s="37"/>
      <c r="G285" s="37"/>
      <c r="H285" s="37"/>
      <c r="I285" s="38"/>
      <c r="J285" s="37"/>
      <c r="K285" s="38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9"/>
      <c r="Z285" s="37"/>
      <c r="AA285" s="40"/>
      <c r="AB285" s="78"/>
      <c r="AC285" s="40"/>
    </row>
    <row r="286" spans="4:29" x14ac:dyDescent="0.35">
      <c r="D286" s="37"/>
      <c r="E286" s="37"/>
      <c r="F286" s="37"/>
      <c r="G286" s="37"/>
      <c r="H286" s="37"/>
      <c r="I286" s="38"/>
      <c r="J286" s="37"/>
      <c r="K286" s="38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9"/>
      <c r="Z286" s="37"/>
      <c r="AA286" s="40"/>
      <c r="AB286" s="78"/>
      <c r="AC286" s="40"/>
    </row>
    <row r="287" spans="4:29" x14ac:dyDescent="0.35">
      <c r="D287" s="41"/>
      <c r="E287" s="41"/>
      <c r="F287" s="41"/>
      <c r="G287" s="41"/>
      <c r="H287" s="41"/>
      <c r="I287" s="42"/>
      <c r="J287" s="41"/>
      <c r="K287" s="42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3"/>
      <c r="Z287" s="41"/>
      <c r="AA287" s="44"/>
      <c r="AB287" s="79"/>
      <c r="AC287" s="44"/>
    </row>
    <row r="288" spans="4:29" x14ac:dyDescent="0.35">
      <c r="D288" s="37"/>
      <c r="E288" s="37"/>
      <c r="F288" s="37"/>
      <c r="G288" s="37"/>
      <c r="H288" s="37"/>
      <c r="I288" s="38"/>
      <c r="J288" s="37"/>
      <c r="K288" s="38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9"/>
      <c r="Z288" s="37"/>
      <c r="AA288" s="40"/>
      <c r="AB288" s="78"/>
      <c r="AC288" s="40"/>
    </row>
    <row r="289" spans="4:29" x14ac:dyDescent="0.35">
      <c r="D289" s="37"/>
      <c r="E289" s="37"/>
      <c r="F289" s="37"/>
      <c r="G289" s="37"/>
      <c r="H289" s="37"/>
      <c r="I289" s="38"/>
      <c r="J289" s="37"/>
      <c r="K289" s="38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9"/>
      <c r="Z289" s="37"/>
      <c r="AA289" s="40"/>
      <c r="AB289" s="78"/>
      <c r="AC289" s="40"/>
    </row>
    <row r="290" spans="4:29" x14ac:dyDescent="0.35">
      <c r="D290" s="37"/>
      <c r="E290" s="37"/>
      <c r="F290" s="37"/>
      <c r="G290" s="37"/>
      <c r="H290" s="37"/>
      <c r="I290" s="38"/>
      <c r="J290" s="37"/>
      <c r="K290" s="38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9"/>
      <c r="Z290" s="37"/>
      <c r="AA290" s="40"/>
      <c r="AB290" s="78"/>
      <c r="AC290" s="40"/>
    </row>
    <row r="291" spans="4:29" x14ac:dyDescent="0.35">
      <c r="D291" s="37"/>
      <c r="E291" s="37"/>
      <c r="F291" s="37"/>
      <c r="G291" s="37"/>
      <c r="H291" s="37"/>
      <c r="I291" s="38"/>
      <c r="J291" s="37"/>
      <c r="K291" s="38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9"/>
      <c r="Z291" s="37"/>
      <c r="AA291" s="40"/>
      <c r="AB291" s="78"/>
      <c r="AC291" s="40"/>
    </row>
    <row r="292" spans="4:29" x14ac:dyDescent="0.35">
      <c r="D292" s="37"/>
      <c r="E292" s="37"/>
      <c r="F292" s="37"/>
      <c r="G292" s="37"/>
      <c r="H292" s="37"/>
      <c r="I292" s="38"/>
      <c r="J292" s="37"/>
      <c r="K292" s="38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9"/>
      <c r="Z292" s="37"/>
      <c r="AA292" s="40"/>
      <c r="AB292" s="78"/>
      <c r="AC292" s="40"/>
    </row>
    <row r="293" spans="4:29" x14ac:dyDescent="0.35">
      <c r="D293" s="37"/>
      <c r="E293" s="37"/>
      <c r="F293" s="37"/>
      <c r="G293" s="37"/>
      <c r="H293" s="37"/>
      <c r="I293" s="38"/>
      <c r="J293" s="37"/>
      <c r="K293" s="38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9"/>
      <c r="Z293" s="37"/>
      <c r="AA293" s="40"/>
      <c r="AB293" s="78"/>
      <c r="AC293" s="40"/>
    </row>
    <row r="294" spans="4:29" x14ac:dyDescent="0.35">
      <c r="D294" s="37"/>
      <c r="E294" s="37"/>
      <c r="F294" s="37"/>
      <c r="G294" s="37"/>
      <c r="H294" s="37"/>
      <c r="I294" s="38"/>
      <c r="J294" s="37"/>
      <c r="K294" s="38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9"/>
      <c r="Z294" s="37"/>
      <c r="AA294" s="40"/>
      <c r="AB294" s="78"/>
      <c r="AC294" s="40"/>
    </row>
    <row r="295" spans="4:29" x14ac:dyDescent="0.35">
      <c r="D295" s="37"/>
      <c r="E295" s="37"/>
      <c r="F295" s="37"/>
      <c r="G295" s="37"/>
      <c r="H295" s="37"/>
      <c r="I295" s="38"/>
      <c r="J295" s="37"/>
      <c r="K295" s="38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9"/>
      <c r="Z295" s="37"/>
      <c r="AA295" s="40"/>
      <c r="AB295" s="78"/>
      <c r="AC295" s="40"/>
    </row>
    <row r="296" spans="4:29" x14ac:dyDescent="0.35">
      <c r="D296" s="37"/>
      <c r="E296" s="37"/>
      <c r="F296" s="37"/>
      <c r="G296" s="37"/>
      <c r="H296" s="37"/>
      <c r="I296" s="38"/>
      <c r="J296" s="37"/>
      <c r="K296" s="38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9"/>
      <c r="Z296" s="37"/>
      <c r="AA296" s="40"/>
      <c r="AB296" s="78"/>
      <c r="AC296" s="40"/>
    </row>
    <row r="297" spans="4:29" x14ac:dyDescent="0.35">
      <c r="D297" s="37"/>
      <c r="E297" s="37"/>
      <c r="F297" s="37"/>
      <c r="G297" s="37"/>
      <c r="H297" s="37"/>
      <c r="I297" s="38"/>
      <c r="J297" s="37"/>
      <c r="K297" s="38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9"/>
      <c r="Z297" s="37"/>
      <c r="AA297" s="40"/>
      <c r="AB297" s="78"/>
      <c r="AC297" s="40"/>
    </row>
    <row r="298" spans="4:29" x14ac:dyDescent="0.35">
      <c r="D298" s="37"/>
      <c r="E298" s="37"/>
      <c r="F298" s="37"/>
      <c r="G298" s="37"/>
      <c r="H298" s="37"/>
      <c r="I298" s="38"/>
      <c r="J298" s="37"/>
      <c r="K298" s="38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9"/>
      <c r="Z298" s="37"/>
      <c r="AA298" s="40"/>
      <c r="AB298" s="78"/>
      <c r="AC298" s="40"/>
    </row>
    <row r="299" spans="4:29" x14ac:dyDescent="0.35">
      <c r="D299" s="37"/>
      <c r="E299" s="37"/>
      <c r="F299" s="37"/>
      <c r="G299" s="37"/>
      <c r="H299" s="37"/>
      <c r="I299" s="38"/>
      <c r="J299" s="37"/>
      <c r="K299" s="38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9"/>
      <c r="Z299" s="37"/>
      <c r="AA299" s="40"/>
      <c r="AB299" s="78"/>
      <c r="AC299" s="40"/>
    </row>
    <row r="300" spans="4:29" x14ac:dyDescent="0.35">
      <c r="D300" s="37"/>
      <c r="E300" s="37"/>
      <c r="F300" s="37"/>
      <c r="G300" s="37"/>
      <c r="H300" s="37"/>
      <c r="I300" s="38"/>
      <c r="J300" s="37"/>
      <c r="K300" s="38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9"/>
      <c r="Z300" s="37"/>
      <c r="AA300" s="40"/>
      <c r="AB300" s="78"/>
      <c r="AC300" s="40"/>
    </row>
    <row r="301" spans="4:29" x14ac:dyDescent="0.35">
      <c r="D301" s="37"/>
      <c r="E301" s="37"/>
      <c r="F301" s="37"/>
      <c r="G301" s="37"/>
      <c r="H301" s="37"/>
      <c r="I301" s="38"/>
      <c r="J301" s="37"/>
      <c r="K301" s="38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9"/>
      <c r="Z301" s="37"/>
      <c r="AA301" s="40"/>
      <c r="AB301" s="78"/>
      <c r="AC301" s="40"/>
    </row>
    <row r="302" spans="4:29" x14ac:dyDescent="0.35">
      <c r="D302" s="37"/>
      <c r="E302" s="37"/>
      <c r="F302" s="37"/>
      <c r="G302" s="37"/>
      <c r="H302" s="37"/>
      <c r="I302" s="38"/>
      <c r="J302" s="37"/>
      <c r="K302" s="38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9"/>
      <c r="Z302" s="37"/>
      <c r="AA302" s="40"/>
      <c r="AB302" s="78"/>
      <c r="AC302" s="40"/>
    </row>
    <row r="303" spans="4:29" x14ac:dyDescent="0.35">
      <c r="D303" s="37"/>
      <c r="E303" s="37"/>
      <c r="F303" s="37"/>
      <c r="G303" s="37"/>
      <c r="H303" s="37"/>
      <c r="I303" s="38"/>
      <c r="J303" s="37"/>
      <c r="K303" s="38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9"/>
      <c r="Z303" s="37"/>
      <c r="AA303" s="40"/>
      <c r="AB303" s="78"/>
      <c r="AC303" s="40"/>
    </row>
    <row r="304" spans="4:29" x14ac:dyDescent="0.35">
      <c r="D304" s="37"/>
      <c r="E304" s="37"/>
      <c r="F304" s="37"/>
      <c r="G304" s="37"/>
      <c r="H304" s="37"/>
      <c r="I304" s="38"/>
      <c r="J304" s="37"/>
      <c r="K304" s="38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9"/>
      <c r="Z304" s="37"/>
      <c r="AA304" s="40"/>
      <c r="AB304" s="78"/>
      <c r="AC304" s="40"/>
    </row>
    <row r="305" spans="4:29" x14ac:dyDescent="0.35">
      <c r="D305" s="37"/>
      <c r="E305" s="37"/>
      <c r="F305" s="37"/>
      <c r="G305" s="37"/>
      <c r="H305" s="37"/>
      <c r="I305" s="38"/>
      <c r="J305" s="37"/>
      <c r="K305" s="38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9"/>
      <c r="Z305" s="37"/>
      <c r="AA305" s="40"/>
      <c r="AB305" s="78"/>
      <c r="AC305" s="40"/>
    </row>
    <row r="306" spans="4:29" x14ac:dyDescent="0.35">
      <c r="D306" s="37"/>
      <c r="E306" s="37"/>
      <c r="F306" s="37"/>
      <c r="G306" s="37"/>
      <c r="H306" s="37"/>
      <c r="I306" s="38"/>
      <c r="J306" s="37"/>
      <c r="K306" s="38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9"/>
      <c r="Z306" s="37"/>
      <c r="AA306" s="40"/>
      <c r="AB306" s="78"/>
      <c r="AC306" s="40"/>
    </row>
    <row r="307" spans="4:29" x14ac:dyDescent="0.35">
      <c r="D307" s="37"/>
      <c r="E307" s="37"/>
      <c r="F307" s="37"/>
      <c r="G307" s="37"/>
      <c r="H307" s="37"/>
      <c r="I307" s="38"/>
      <c r="J307" s="37"/>
      <c r="K307" s="38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9"/>
      <c r="Z307" s="37"/>
      <c r="AA307" s="40"/>
      <c r="AB307" s="78"/>
      <c r="AC307" s="40"/>
    </row>
    <row r="308" spans="4:29" x14ac:dyDescent="0.35">
      <c r="D308" s="37"/>
      <c r="E308" s="37"/>
      <c r="F308" s="37"/>
      <c r="G308" s="37"/>
      <c r="H308" s="37"/>
      <c r="I308" s="38"/>
      <c r="J308" s="37"/>
      <c r="K308" s="38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9"/>
      <c r="Z308" s="37"/>
      <c r="AA308" s="40"/>
      <c r="AB308" s="78"/>
      <c r="AC308" s="40"/>
    </row>
    <row r="309" spans="4:29" x14ac:dyDescent="0.35">
      <c r="D309" s="37"/>
      <c r="E309" s="37"/>
      <c r="F309" s="37"/>
      <c r="G309" s="37"/>
      <c r="H309" s="37"/>
      <c r="I309" s="38"/>
      <c r="J309" s="37"/>
      <c r="K309" s="38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9"/>
      <c r="Z309" s="37"/>
      <c r="AA309" s="40"/>
      <c r="AB309" s="78"/>
      <c r="AC309" s="40"/>
    </row>
    <row r="310" spans="4:29" x14ac:dyDescent="0.35">
      <c r="D310" s="37"/>
      <c r="E310" s="37"/>
      <c r="F310" s="37"/>
      <c r="G310" s="37"/>
      <c r="H310" s="37"/>
      <c r="I310" s="38"/>
      <c r="J310" s="37"/>
      <c r="K310" s="38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9"/>
      <c r="Z310" s="37"/>
      <c r="AA310" s="40"/>
      <c r="AB310" s="78"/>
      <c r="AC310" s="40"/>
    </row>
    <row r="311" spans="4:29" x14ac:dyDescent="0.35">
      <c r="D311" s="37"/>
      <c r="E311" s="37"/>
      <c r="F311" s="37"/>
      <c r="G311" s="37"/>
      <c r="H311" s="37"/>
      <c r="I311" s="38"/>
      <c r="J311" s="37"/>
      <c r="K311" s="38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9"/>
      <c r="Z311" s="37"/>
      <c r="AA311" s="40"/>
      <c r="AB311" s="78"/>
      <c r="AC311" s="40"/>
    </row>
    <row r="312" spans="4:29" x14ac:dyDescent="0.35">
      <c r="D312" s="37"/>
      <c r="E312" s="37"/>
      <c r="F312" s="37"/>
      <c r="G312" s="37"/>
      <c r="H312" s="37"/>
      <c r="I312" s="38"/>
      <c r="J312" s="37"/>
      <c r="K312" s="38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9"/>
      <c r="Z312" s="37"/>
      <c r="AA312" s="40"/>
      <c r="AB312" s="78"/>
      <c r="AC312" s="40"/>
    </row>
    <row r="313" spans="4:29" x14ac:dyDescent="0.35">
      <c r="D313" s="37"/>
      <c r="E313" s="37"/>
      <c r="F313" s="37"/>
      <c r="G313" s="37"/>
      <c r="H313" s="37"/>
      <c r="I313" s="38"/>
      <c r="J313" s="37"/>
      <c r="K313" s="38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9"/>
      <c r="Z313" s="37"/>
      <c r="AA313" s="40"/>
      <c r="AB313" s="78"/>
      <c r="AC313" s="40"/>
    </row>
    <row r="314" spans="4:29" x14ac:dyDescent="0.35">
      <c r="D314" s="37"/>
      <c r="E314" s="37"/>
      <c r="F314" s="37"/>
      <c r="G314" s="37"/>
      <c r="H314" s="37"/>
      <c r="I314" s="38"/>
      <c r="J314" s="37"/>
      <c r="K314" s="38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9"/>
      <c r="Z314" s="37"/>
      <c r="AA314" s="40"/>
      <c r="AB314" s="78"/>
      <c r="AC314" s="40"/>
    </row>
    <row r="315" spans="4:29" x14ac:dyDescent="0.35">
      <c r="D315" s="37"/>
      <c r="E315" s="37"/>
      <c r="F315" s="37"/>
      <c r="G315" s="37"/>
      <c r="H315" s="37"/>
      <c r="I315" s="38"/>
      <c r="J315" s="37"/>
      <c r="K315" s="38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9"/>
      <c r="Z315" s="37"/>
      <c r="AA315" s="40"/>
      <c r="AB315" s="78"/>
      <c r="AC315" s="40"/>
    </row>
    <row r="316" spans="4:29" x14ac:dyDescent="0.35">
      <c r="D316" s="37"/>
      <c r="E316" s="37"/>
      <c r="F316" s="37"/>
      <c r="G316" s="37"/>
      <c r="H316" s="37"/>
      <c r="I316" s="38"/>
      <c r="J316" s="37"/>
      <c r="K316" s="38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9"/>
      <c r="Z316" s="37"/>
      <c r="AA316" s="40"/>
      <c r="AB316" s="78"/>
      <c r="AC316" s="40"/>
    </row>
    <row r="317" spans="4:29" x14ac:dyDescent="0.35">
      <c r="D317" s="37"/>
      <c r="E317" s="37"/>
      <c r="F317" s="37"/>
      <c r="G317" s="37"/>
      <c r="H317" s="37"/>
      <c r="I317" s="38"/>
      <c r="J317" s="37"/>
      <c r="K317" s="38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9"/>
      <c r="Z317" s="37"/>
      <c r="AA317" s="40"/>
      <c r="AB317" s="78"/>
      <c r="AC317" s="40"/>
    </row>
    <row r="318" spans="4:29" x14ac:dyDescent="0.35">
      <c r="D318" s="41"/>
      <c r="E318" s="41"/>
      <c r="F318" s="41"/>
      <c r="G318" s="41"/>
      <c r="H318" s="41"/>
      <c r="I318" s="42"/>
      <c r="J318" s="41"/>
      <c r="K318" s="42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3"/>
      <c r="Z318" s="41"/>
      <c r="AA318" s="44"/>
      <c r="AB318" s="79"/>
      <c r="AC318" s="44"/>
    </row>
    <row r="319" spans="4:29" x14ac:dyDescent="0.35">
      <c r="D319" s="37"/>
      <c r="E319" s="37"/>
      <c r="F319" s="37"/>
      <c r="G319" s="37"/>
      <c r="H319" s="37"/>
      <c r="I319" s="38"/>
      <c r="J319" s="37"/>
      <c r="K319" s="38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9"/>
      <c r="Z319" s="37"/>
      <c r="AA319" s="40"/>
      <c r="AB319" s="78"/>
      <c r="AC319" s="40"/>
    </row>
    <row r="320" spans="4:29" x14ac:dyDescent="0.35">
      <c r="D320" s="37"/>
      <c r="E320" s="37"/>
      <c r="F320" s="37"/>
      <c r="G320" s="37"/>
      <c r="H320" s="37"/>
      <c r="I320" s="38"/>
      <c r="J320" s="37"/>
      <c r="K320" s="38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9"/>
      <c r="Z320" s="37"/>
      <c r="AA320" s="40"/>
      <c r="AB320" s="78"/>
      <c r="AC320" s="40"/>
    </row>
    <row r="321" spans="4:29" x14ac:dyDescent="0.35">
      <c r="D321" s="37"/>
      <c r="E321" s="37"/>
      <c r="F321" s="37"/>
      <c r="G321" s="37"/>
      <c r="H321" s="37"/>
      <c r="I321" s="38"/>
      <c r="J321" s="37"/>
      <c r="K321" s="38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9"/>
      <c r="Z321" s="37"/>
      <c r="AA321" s="40"/>
      <c r="AB321" s="78"/>
      <c r="AC321" s="40"/>
    </row>
    <row r="322" spans="4:29" x14ac:dyDescent="0.35">
      <c r="D322" s="37"/>
      <c r="E322" s="37"/>
      <c r="F322" s="37"/>
      <c r="G322" s="37"/>
      <c r="H322" s="37"/>
      <c r="I322" s="38"/>
      <c r="J322" s="37"/>
      <c r="K322" s="38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9"/>
      <c r="Z322" s="37"/>
      <c r="AA322" s="40"/>
      <c r="AB322" s="78"/>
      <c r="AC322" s="40"/>
    </row>
    <row r="323" spans="4:29" x14ac:dyDescent="0.35">
      <c r="D323" s="37"/>
      <c r="E323" s="37"/>
      <c r="F323" s="37"/>
      <c r="G323" s="37"/>
      <c r="H323" s="37"/>
      <c r="I323" s="38"/>
      <c r="J323" s="37"/>
      <c r="K323" s="38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9"/>
      <c r="Z323" s="37"/>
      <c r="AA323" s="40"/>
      <c r="AB323" s="78"/>
      <c r="AC323" s="40"/>
    </row>
    <row r="324" spans="4:29" x14ac:dyDescent="0.35">
      <c r="D324" s="37"/>
      <c r="E324" s="37"/>
      <c r="F324" s="37"/>
      <c r="G324" s="37"/>
      <c r="H324" s="37"/>
      <c r="I324" s="38"/>
      <c r="J324" s="37"/>
      <c r="K324" s="38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9"/>
      <c r="Z324" s="37"/>
      <c r="AA324" s="40"/>
      <c r="AB324" s="78"/>
      <c r="AC324" s="40"/>
    </row>
    <row r="325" spans="4:29" x14ac:dyDescent="0.35">
      <c r="D325" s="37"/>
      <c r="E325" s="37"/>
      <c r="F325" s="37"/>
      <c r="G325" s="37"/>
      <c r="H325" s="37"/>
      <c r="I325" s="38"/>
      <c r="J325" s="37"/>
      <c r="K325" s="38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9"/>
      <c r="Z325" s="37"/>
      <c r="AA325" s="40"/>
      <c r="AB325" s="78"/>
      <c r="AC325" s="40"/>
    </row>
    <row r="326" spans="4:29" x14ac:dyDescent="0.35">
      <c r="D326" s="37"/>
      <c r="E326" s="37"/>
      <c r="F326" s="37"/>
      <c r="G326" s="37"/>
      <c r="H326" s="37"/>
      <c r="I326" s="38"/>
      <c r="J326" s="37"/>
      <c r="K326" s="38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9"/>
      <c r="Z326" s="37"/>
      <c r="AA326" s="40"/>
      <c r="AB326" s="78"/>
      <c r="AC326" s="40"/>
    </row>
    <row r="327" spans="4:29" x14ac:dyDescent="0.35">
      <c r="D327" s="37"/>
      <c r="E327" s="37"/>
      <c r="F327" s="37"/>
      <c r="G327" s="37"/>
      <c r="H327" s="37"/>
      <c r="I327" s="38"/>
      <c r="J327" s="37"/>
      <c r="K327" s="38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9"/>
      <c r="Z327" s="37"/>
      <c r="AA327" s="40"/>
      <c r="AB327" s="78"/>
      <c r="AC327" s="40"/>
    </row>
    <row r="328" spans="4:29" x14ac:dyDescent="0.35">
      <c r="D328" s="37"/>
      <c r="E328" s="37"/>
      <c r="F328" s="37"/>
      <c r="G328" s="37"/>
      <c r="H328" s="37"/>
      <c r="I328" s="38"/>
      <c r="J328" s="37"/>
      <c r="K328" s="38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9"/>
      <c r="Z328" s="37"/>
      <c r="AA328" s="40"/>
      <c r="AB328" s="78"/>
      <c r="AC328" s="40"/>
    </row>
    <row r="329" spans="4:29" x14ac:dyDescent="0.35">
      <c r="D329" s="37"/>
      <c r="E329" s="37"/>
      <c r="F329" s="37"/>
      <c r="G329" s="37"/>
      <c r="H329" s="37"/>
      <c r="I329" s="38"/>
      <c r="J329" s="37"/>
      <c r="K329" s="38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9"/>
      <c r="Z329" s="37"/>
      <c r="AA329" s="40"/>
      <c r="AB329" s="78"/>
      <c r="AC329" s="40"/>
    </row>
    <row r="330" spans="4:29" x14ac:dyDescent="0.35">
      <c r="D330" s="37"/>
      <c r="E330" s="37"/>
      <c r="F330" s="37"/>
      <c r="G330" s="37"/>
      <c r="H330" s="37"/>
      <c r="I330" s="38"/>
      <c r="J330" s="37"/>
      <c r="K330" s="38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9"/>
      <c r="Z330" s="37"/>
      <c r="AA330" s="40"/>
      <c r="AB330" s="78"/>
      <c r="AC330" s="40"/>
    </row>
    <row r="331" spans="4:29" x14ac:dyDescent="0.35">
      <c r="D331" s="37"/>
      <c r="E331" s="37"/>
      <c r="F331" s="37"/>
      <c r="G331" s="37"/>
      <c r="H331" s="37"/>
      <c r="I331" s="38"/>
      <c r="J331" s="37"/>
      <c r="K331" s="38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9"/>
      <c r="Z331" s="37"/>
      <c r="AA331" s="40"/>
      <c r="AB331" s="78"/>
      <c r="AC331" s="40"/>
    </row>
    <row r="332" spans="4:29" x14ac:dyDescent="0.35">
      <c r="D332" s="37"/>
      <c r="E332" s="37"/>
      <c r="F332" s="37"/>
      <c r="G332" s="37"/>
      <c r="H332" s="37"/>
      <c r="I332" s="38"/>
      <c r="J332" s="37"/>
      <c r="K332" s="38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9"/>
      <c r="Z332" s="37"/>
      <c r="AA332" s="40"/>
      <c r="AB332" s="78"/>
      <c r="AC332" s="40"/>
    </row>
    <row r="333" spans="4:29" x14ac:dyDescent="0.35">
      <c r="D333" s="37"/>
      <c r="E333" s="37"/>
      <c r="F333" s="37"/>
      <c r="G333" s="37"/>
      <c r="H333" s="37"/>
      <c r="I333" s="38"/>
      <c r="J333" s="37"/>
      <c r="K333" s="38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9"/>
      <c r="Z333" s="37"/>
      <c r="AA333" s="40"/>
      <c r="AB333" s="78"/>
      <c r="AC333" s="40"/>
    </row>
    <row r="334" spans="4:29" x14ac:dyDescent="0.35">
      <c r="D334" s="37"/>
      <c r="E334" s="37"/>
      <c r="F334" s="37"/>
      <c r="G334" s="37"/>
      <c r="H334" s="37"/>
      <c r="I334" s="38"/>
      <c r="J334" s="37"/>
      <c r="K334" s="38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9"/>
      <c r="Z334" s="37"/>
      <c r="AA334" s="40"/>
      <c r="AB334" s="78"/>
      <c r="AC334" s="40"/>
    </row>
    <row r="335" spans="4:29" x14ac:dyDescent="0.35">
      <c r="D335" s="37"/>
      <c r="E335" s="37"/>
      <c r="F335" s="37"/>
      <c r="G335" s="37"/>
      <c r="H335" s="37"/>
      <c r="I335" s="38"/>
      <c r="J335" s="37"/>
      <c r="K335" s="38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9"/>
      <c r="Z335" s="37"/>
      <c r="AA335" s="40"/>
      <c r="AB335" s="78"/>
      <c r="AC335" s="40"/>
    </row>
    <row r="336" spans="4:29" x14ac:dyDescent="0.35">
      <c r="D336" s="37"/>
      <c r="E336" s="37"/>
      <c r="F336" s="37"/>
      <c r="G336" s="37"/>
      <c r="H336" s="37"/>
      <c r="I336" s="38"/>
      <c r="J336" s="37"/>
      <c r="K336" s="38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9"/>
      <c r="Z336" s="37"/>
      <c r="AA336" s="40"/>
      <c r="AB336" s="78"/>
      <c r="AC336" s="40"/>
    </row>
    <row r="337" spans="4:29" x14ac:dyDescent="0.35">
      <c r="D337" s="37"/>
      <c r="E337" s="37"/>
      <c r="F337" s="37"/>
      <c r="G337" s="37"/>
      <c r="H337" s="37"/>
      <c r="I337" s="38"/>
      <c r="J337" s="37"/>
      <c r="K337" s="38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9"/>
      <c r="Z337" s="37"/>
      <c r="AA337" s="40"/>
      <c r="AB337" s="78"/>
      <c r="AC337" s="40"/>
    </row>
    <row r="338" spans="4:29" x14ac:dyDescent="0.35">
      <c r="D338" s="37"/>
      <c r="E338" s="37"/>
      <c r="F338" s="37"/>
      <c r="G338" s="37"/>
      <c r="H338" s="37"/>
      <c r="I338" s="38"/>
      <c r="J338" s="37"/>
      <c r="K338" s="38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9"/>
      <c r="Z338" s="37"/>
      <c r="AA338" s="40"/>
      <c r="AB338" s="78"/>
      <c r="AC338" s="40"/>
    </row>
    <row r="339" spans="4:29" x14ac:dyDescent="0.35">
      <c r="D339" s="37"/>
      <c r="E339" s="37"/>
      <c r="F339" s="37"/>
      <c r="G339" s="37"/>
      <c r="H339" s="37"/>
      <c r="I339" s="38"/>
      <c r="J339" s="37"/>
      <c r="K339" s="38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9"/>
      <c r="Z339" s="37"/>
      <c r="AA339" s="40"/>
      <c r="AB339" s="78"/>
      <c r="AC339" s="40"/>
    </row>
    <row r="340" spans="4:29" x14ac:dyDescent="0.35">
      <c r="D340" s="37"/>
      <c r="E340" s="37"/>
      <c r="F340" s="37"/>
      <c r="G340" s="37"/>
      <c r="H340" s="37"/>
      <c r="I340" s="38"/>
      <c r="J340" s="37"/>
      <c r="K340" s="38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9"/>
      <c r="Z340" s="37"/>
      <c r="AA340" s="40"/>
      <c r="AB340" s="78"/>
      <c r="AC340" s="40"/>
    </row>
    <row r="341" spans="4:29" x14ac:dyDescent="0.35">
      <c r="D341" s="37"/>
      <c r="E341" s="37"/>
      <c r="F341" s="37"/>
      <c r="G341" s="37"/>
      <c r="H341" s="37"/>
      <c r="I341" s="38"/>
      <c r="J341" s="37"/>
      <c r="K341" s="38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9"/>
      <c r="Z341" s="37"/>
      <c r="AA341" s="40"/>
      <c r="AB341" s="78"/>
      <c r="AC341" s="40"/>
    </row>
    <row r="342" spans="4:29" x14ac:dyDescent="0.35">
      <c r="D342" s="37"/>
      <c r="E342" s="37"/>
      <c r="F342" s="37"/>
      <c r="G342" s="37"/>
      <c r="H342" s="37"/>
      <c r="I342" s="38"/>
      <c r="J342" s="37"/>
      <c r="K342" s="38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9"/>
      <c r="Z342" s="37"/>
      <c r="AA342" s="40"/>
      <c r="AB342" s="78"/>
      <c r="AC342" s="40"/>
    </row>
    <row r="343" spans="4:29" x14ac:dyDescent="0.35">
      <c r="D343" s="37"/>
      <c r="E343" s="37"/>
      <c r="F343" s="37"/>
      <c r="G343" s="37"/>
      <c r="H343" s="37"/>
      <c r="I343" s="38"/>
      <c r="J343" s="37"/>
      <c r="K343" s="38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9"/>
      <c r="Z343" s="37"/>
      <c r="AA343" s="40"/>
      <c r="AB343" s="78"/>
      <c r="AC343" s="40"/>
    </row>
    <row r="344" spans="4:29" x14ac:dyDescent="0.35">
      <c r="D344" s="37"/>
      <c r="E344" s="37"/>
      <c r="F344" s="37"/>
      <c r="G344" s="37"/>
      <c r="H344" s="37"/>
      <c r="I344" s="38"/>
      <c r="J344" s="37"/>
      <c r="K344" s="38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9"/>
      <c r="Z344" s="37"/>
      <c r="AA344" s="40"/>
      <c r="AB344" s="78"/>
      <c r="AC344" s="40"/>
    </row>
    <row r="345" spans="4:29" x14ac:dyDescent="0.35">
      <c r="D345" s="37"/>
      <c r="E345" s="37"/>
      <c r="F345" s="37"/>
      <c r="G345" s="37"/>
      <c r="H345" s="37"/>
      <c r="I345" s="38"/>
      <c r="J345" s="37"/>
      <c r="K345" s="38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9"/>
      <c r="Z345" s="37"/>
      <c r="AA345" s="40"/>
      <c r="AB345" s="78"/>
      <c r="AC345" s="40"/>
    </row>
    <row r="346" spans="4:29" x14ac:dyDescent="0.35">
      <c r="D346" s="37"/>
      <c r="E346" s="37"/>
      <c r="F346" s="37"/>
      <c r="G346" s="37"/>
      <c r="H346" s="37"/>
      <c r="I346" s="38"/>
      <c r="J346" s="37"/>
      <c r="K346" s="38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9"/>
      <c r="Z346" s="37"/>
      <c r="AA346" s="40"/>
      <c r="AB346" s="78"/>
      <c r="AC346" s="40"/>
    </row>
    <row r="347" spans="4:29" x14ac:dyDescent="0.35">
      <c r="D347" s="41"/>
      <c r="E347" s="41"/>
      <c r="F347" s="41"/>
      <c r="G347" s="41"/>
      <c r="H347" s="41"/>
      <c r="I347" s="42"/>
      <c r="J347" s="41"/>
      <c r="K347" s="42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3"/>
      <c r="Z347" s="41"/>
      <c r="AA347" s="44"/>
      <c r="AB347" s="79"/>
      <c r="AC347" s="44"/>
    </row>
    <row r="348" spans="4:29" x14ac:dyDescent="0.35">
      <c r="D348" s="37"/>
      <c r="E348" s="37"/>
      <c r="F348" s="37"/>
      <c r="G348" s="37"/>
      <c r="H348" s="37"/>
      <c r="I348" s="38"/>
      <c r="J348" s="37"/>
      <c r="K348" s="38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9"/>
      <c r="Z348" s="37"/>
      <c r="AA348" s="40"/>
      <c r="AB348" s="78"/>
      <c r="AC348" s="40"/>
    </row>
    <row r="349" spans="4:29" x14ac:dyDescent="0.35">
      <c r="D349" s="37"/>
      <c r="E349" s="37"/>
      <c r="F349" s="37"/>
      <c r="G349" s="37"/>
      <c r="H349" s="37"/>
      <c r="I349" s="38"/>
      <c r="J349" s="37"/>
      <c r="K349" s="38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9"/>
      <c r="Z349" s="37"/>
      <c r="AA349" s="40"/>
      <c r="AB349" s="78"/>
      <c r="AC349" s="40"/>
    </row>
    <row r="350" spans="4:29" x14ac:dyDescent="0.35">
      <c r="D350" s="37"/>
      <c r="E350" s="37"/>
      <c r="F350" s="37"/>
      <c r="G350" s="37"/>
      <c r="H350" s="37"/>
      <c r="I350" s="38"/>
      <c r="J350" s="37"/>
      <c r="K350" s="38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9"/>
      <c r="Z350" s="37"/>
      <c r="AA350" s="40"/>
      <c r="AB350" s="78"/>
      <c r="AC350" s="40"/>
    </row>
    <row r="351" spans="4:29" x14ac:dyDescent="0.35">
      <c r="D351" s="41"/>
      <c r="E351" s="41"/>
      <c r="F351" s="41"/>
      <c r="G351" s="41"/>
      <c r="H351" s="41"/>
      <c r="I351" s="42"/>
      <c r="J351" s="41"/>
      <c r="K351" s="42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3"/>
      <c r="Z351" s="41"/>
      <c r="AA351" s="44"/>
      <c r="AB351" s="79"/>
      <c r="AC351" s="44"/>
    </row>
    <row r="352" spans="4:29" x14ac:dyDescent="0.35">
      <c r="D352" s="37"/>
      <c r="E352" s="37"/>
      <c r="F352" s="37"/>
      <c r="G352" s="37"/>
      <c r="H352" s="37"/>
      <c r="I352" s="38"/>
      <c r="J352" s="37"/>
      <c r="K352" s="38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9"/>
      <c r="Z352" s="37"/>
      <c r="AA352" s="40"/>
      <c r="AB352" s="78"/>
      <c r="AC352" s="40"/>
    </row>
    <row r="353" spans="4:29" x14ac:dyDescent="0.35">
      <c r="D353" s="37"/>
      <c r="E353" s="37"/>
      <c r="F353" s="37"/>
      <c r="G353" s="37"/>
      <c r="H353" s="37"/>
      <c r="I353" s="38"/>
      <c r="J353" s="37"/>
      <c r="K353" s="38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9"/>
      <c r="Z353" s="37"/>
      <c r="AA353" s="40"/>
      <c r="AB353" s="78"/>
      <c r="AC353" s="40"/>
    </row>
    <row r="354" spans="4:29" x14ac:dyDescent="0.35">
      <c r="D354" s="37"/>
      <c r="E354" s="37"/>
      <c r="F354" s="37"/>
      <c r="G354" s="37"/>
      <c r="H354" s="37"/>
      <c r="I354" s="38"/>
      <c r="J354" s="37"/>
      <c r="K354" s="38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9"/>
      <c r="Z354" s="37"/>
      <c r="AA354" s="40"/>
      <c r="AB354" s="78"/>
      <c r="AC354" s="40"/>
    </row>
    <row r="355" spans="4:29" x14ac:dyDescent="0.35">
      <c r="D355" s="37"/>
      <c r="E355" s="37"/>
      <c r="F355" s="37"/>
      <c r="G355" s="37"/>
      <c r="H355" s="37"/>
      <c r="I355" s="38"/>
      <c r="J355" s="37"/>
      <c r="K355" s="38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9"/>
      <c r="Z355" s="37"/>
      <c r="AA355" s="40"/>
      <c r="AB355" s="78"/>
      <c r="AC355" s="40"/>
    </row>
    <row r="356" spans="4:29" x14ac:dyDescent="0.35">
      <c r="D356" s="37"/>
      <c r="E356" s="37"/>
      <c r="F356" s="37"/>
      <c r="G356" s="37"/>
      <c r="H356" s="37"/>
      <c r="I356" s="38"/>
      <c r="J356" s="37"/>
      <c r="K356" s="38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9"/>
      <c r="Z356" s="37"/>
      <c r="AA356" s="40"/>
      <c r="AB356" s="78"/>
      <c r="AC356" s="40"/>
    </row>
    <row r="357" spans="4:29" x14ac:dyDescent="0.35">
      <c r="D357" s="37"/>
      <c r="E357" s="37"/>
      <c r="F357" s="37"/>
      <c r="G357" s="37"/>
      <c r="H357" s="37"/>
      <c r="I357" s="38"/>
      <c r="J357" s="37"/>
      <c r="K357" s="38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9"/>
      <c r="Z357" s="37"/>
      <c r="AA357" s="40"/>
      <c r="AB357" s="78"/>
      <c r="AC357" s="40"/>
    </row>
    <row r="358" spans="4:29" x14ac:dyDescent="0.35">
      <c r="D358" s="37"/>
      <c r="E358" s="37"/>
      <c r="F358" s="37"/>
      <c r="G358" s="37"/>
      <c r="H358" s="37"/>
      <c r="I358" s="38"/>
      <c r="J358" s="37"/>
      <c r="K358" s="38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9"/>
      <c r="Z358" s="37"/>
      <c r="AA358" s="40"/>
      <c r="AB358" s="78"/>
      <c r="AC358" s="40"/>
    </row>
    <row r="359" spans="4:29" x14ac:dyDescent="0.35">
      <c r="D359" s="37"/>
      <c r="E359" s="37"/>
      <c r="F359" s="37"/>
      <c r="G359" s="37"/>
      <c r="H359" s="37"/>
      <c r="I359" s="38"/>
      <c r="J359" s="37"/>
      <c r="K359" s="38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9"/>
      <c r="Z359" s="37"/>
      <c r="AA359" s="40"/>
      <c r="AB359" s="78"/>
      <c r="AC359" s="40"/>
    </row>
    <row r="360" spans="4:29" x14ac:dyDescent="0.35">
      <c r="D360" s="37"/>
      <c r="E360" s="37"/>
      <c r="F360" s="37"/>
      <c r="G360" s="37"/>
      <c r="H360" s="37"/>
      <c r="I360" s="38"/>
      <c r="J360" s="37"/>
      <c r="K360" s="38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9"/>
      <c r="Z360" s="37"/>
      <c r="AA360" s="40"/>
      <c r="AB360" s="78"/>
      <c r="AC360" s="40"/>
    </row>
    <row r="361" spans="4:29" x14ac:dyDescent="0.35">
      <c r="D361" s="37"/>
      <c r="E361" s="37"/>
      <c r="F361" s="37"/>
      <c r="G361" s="37"/>
      <c r="H361" s="37"/>
      <c r="I361" s="38"/>
      <c r="J361" s="37"/>
      <c r="K361" s="38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9"/>
      <c r="Z361" s="37"/>
      <c r="AA361" s="40"/>
      <c r="AB361" s="78"/>
      <c r="AC361" s="40"/>
    </row>
    <row r="362" spans="4:29" x14ac:dyDescent="0.35">
      <c r="D362" s="37"/>
      <c r="E362" s="37"/>
      <c r="F362" s="37"/>
      <c r="G362" s="37"/>
      <c r="H362" s="37"/>
      <c r="I362" s="38"/>
      <c r="J362" s="37"/>
      <c r="K362" s="38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9"/>
      <c r="Z362" s="37"/>
      <c r="AA362" s="40"/>
      <c r="AB362" s="78"/>
      <c r="AC362" s="40"/>
    </row>
    <row r="363" spans="4:29" x14ac:dyDescent="0.35">
      <c r="D363" s="37"/>
      <c r="E363" s="37"/>
      <c r="F363" s="37"/>
      <c r="G363" s="37"/>
      <c r="H363" s="37"/>
      <c r="I363" s="38"/>
      <c r="J363" s="37"/>
      <c r="K363" s="38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9"/>
      <c r="Z363" s="37"/>
      <c r="AA363" s="40"/>
      <c r="AB363" s="78"/>
      <c r="AC363" s="40"/>
    </row>
    <row r="364" spans="4:29" x14ac:dyDescent="0.35">
      <c r="D364" s="37"/>
      <c r="E364" s="37"/>
      <c r="F364" s="37"/>
      <c r="G364" s="37"/>
      <c r="H364" s="37"/>
      <c r="I364" s="38"/>
      <c r="J364" s="37"/>
      <c r="K364" s="38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9"/>
      <c r="Z364" s="37"/>
      <c r="AA364" s="40"/>
      <c r="AB364" s="78"/>
      <c r="AC364" s="40"/>
    </row>
    <row r="365" spans="4:29" x14ac:dyDescent="0.35">
      <c r="D365" s="37"/>
      <c r="E365" s="37"/>
      <c r="F365" s="37"/>
      <c r="G365" s="37"/>
      <c r="H365" s="37"/>
      <c r="I365" s="38"/>
      <c r="J365" s="37"/>
      <c r="K365" s="38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9"/>
      <c r="Z365" s="37"/>
      <c r="AA365" s="40"/>
      <c r="AB365" s="78"/>
      <c r="AC365" s="40"/>
    </row>
    <row r="366" spans="4:29" x14ac:dyDescent="0.35">
      <c r="D366" s="37"/>
      <c r="E366" s="37"/>
      <c r="F366" s="37"/>
      <c r="G366" s="37"/>
      <c r="H366" s="37"/>
      <c r="I366" s="38"/>
      <c r="J366" s="37"/>
      <c r="K366" s="38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9"/>
      <c r="Z366" s="37"/>
      <c r="AA366" s="40"/>
      <c r="AB366" s="78"/>
      <c r="AC366" s="40"/>
    </row>
    <row r="367" spans="4:29" x14ac:dyDescent="0.35">
      <c r="D367" s="37"/>
      <c r="E367" s="37"/>
      <c r="F367" s="37"/>
      <c r="G367" s="37"/>
      <c r="H367" s="37"/>
      <c r="I367" s="38"/>
      <c r="J367" s="37"/>
      <c r="K367" s="38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9"/>
      <c r="Z367" s="37"/>
      <c r="AA367" s="40"/>
      <c r="AB367" s="78"/>
      <c r="AC367" s="40"/>
    </row>
    <row r="368" spans="4:29" x14ac:dyDescent="0.35">
      <c r="D368" s="37"/>
      <c r="E368" s="37"/>
      <c r="F368" s="37"/>
      <c r="G368" s="37"/>
      <c r="H368" s="37"/>
      <c r="I368" s="38"/>
      <c r="J368" s="37"/>
      <c r="K368" s="38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9"/>
      <c r="Z368" s="37"/>
      <c r="AA368" s="40"/>
      <c r="AB368" s="78"/>
      <c r="AC368" s="40"/>
    </row>
    <row r="369" spans="4:29" x14ac:dyDescent="0.35">
      <c r="D369" s="37"/>
      <c r="E369" s="37"/>
      <c r="F369" s="37"/>
      <c r="G369" s="37"/>
      <c r="H369" s="37"/>
      <c r="I369" s="38"/>
      <c r="J369" s="37"/>
      <c r="K369" s="38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9"/>
      <c r="Z369" s="37"/>
      <c r="AA369" s="40"/>
      <c r="AB369" s="78"/>
      <c r="AC369" s="40"/>
    </row>
    <row r="370" spans="4:29" x14ac:dyDescent="0.35">
      <c r="D370" s="37"/>
      <c r="E370" s="37"/>
      <c r="F370" s="37"/>
      <c r="G370" s="37"/>
      <c r="H370" s="37"/>
      <c r="I370" s="38"/>
      <c r="J370" s="37"/>
      <c r="K370" s="38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9"/>
      <c r="Z370" s="37"/>
      <c r="AA370" s="40"/>
      <c r="AB370" s="78"/>
      <c r="AC370" s="40"/>
    </row>
    <row r="371" spans="4:29" x14ac:dyDescent="0.35">
      <c r="D371" s="37"/>
      <c r="E371" s="37"/>
      <c r="F371" s="37"/>
      <c r="G371" s="37"/>
      <c r="H371" s="37"/>
      <c r="I371" s="38"/>
      <c r="J371" s="37"/>
      <c r="K371" s="38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9"/>
      <c r="Z371" s="37"/>
      <c r="AA371" s="40"/>
      <c r="AB371" s="78"/>
      <c r="AC371" s="40"/>
    </row>
    <row r="372" spans="4:29" x14ac:dyDescent="0.35">
      <c r="D372" s="37"/>
      <c r="E372" s="37"/>
      <c r="F372" s="37"/>
      <c r="G372" s="37"/>
      <c r="H372" s="37"/>
      <c r="I372" s="38"/>
      <c r="J372" s="37"/>
      <c r="K372" s="38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9"/>
      <c r="Z372" s="37"/>
      <c r="AA372" s="40"/>
      <c r="AB372" s="78"/>
      <c r="AC372" s="40"/>
    </row>
    <row r="373" spans="4:29" x14ac:dyDescent="0.35">
      <c r="D373" s="37"/>
      <c r="E373" s="37"/>
      <c r="F373" s="37"/>
      <c r="G373" s="37"/>
      <c r="H373" s="37"/>
      <c r="I373" s="38"/>
      <c r="J373" s="37"/>
      <c r="K373" s="38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9"/>
      <c r="Z373" s="37"/>
      <c r="AA373" s="40"/>
      <c r="AB373" s="78"/>
      <c r="AC373" s="40"/>
    </row>
    <row r="374" spans="4:29" x14ac:dyDescent="0.35">
      <c r="D374" s="37"/>
      <c r="E374" s="37"/>
      <c r="F374" s="37"/>
      <c r="G374" s="37"/>
      <c r="H374" s="37"/>
      <c r="I374" s="38"/>
      <c r="J374" s="37"/>
      <c r="K374" s="38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9"/>
      <c r="Z374" s="37"/>
      <c r="AA374" s="40"/>
      <c r="AB374" s="78"/>
      <c r="AC374" s="40"/>
    </row>
    <row r="375" spans="4:29" x14ac:dyDescent="0.35">
      <c r="D375" s="37"/>
      <c r="E375" s="37"/>
      <c r="F375" s="37"/>
      <c r="G375" s="37"/>
      <c r="H375" s="37"/>
      <c r="I375" s="38"/>
      <c r="J375" s="37"/>
      <c r="K375" s="38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9"/>
      <c r="Z375" s="37"/>
      <c r="AA375" s="40"/>
      <c r="AB375" s="78"/>
      <c r="AC375" s="40"/>
    </row>
    <row r="376" spans="4:29" x14ac:dyDescent="0.35">
      <c r="D376" s="37"/>
      <c r="E376" s="37"/>
      <c r="F376" s="37"/>
      <c r="G376" s="37"/>
      <c r="H376" s="37"/>
      <c r="I376" s="38"/>
      <c r="J376" s="37"/>
      <c r="K376" s="38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9"/>
      <c r="Z376" s="37"/>
      <c r="AA376" s="40"/>
      <c r="AB376" s="78"/>
      <c r="AC376" s="40"/>
    </row>
    <row r="377" spans="4:29" x14ac:dyDescent="0.35">
      <c r="D377" s="37"/>
      <c r="E377" s="37"/>
      <c r="F377" s="37"/>
      <c r="G377" s="37"/>
      <c r="H377" s="37"/>
      <c r="I377" s="38"/>
      <c r="J377" s="37"/>
      <c r="K377" s="38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9"/>
      <c r="Z377" s="37"/>
      <c r="AA377" s="40"/>
      <c r="AB377" s="78"/>
      <c r="AC377" s="40"/>
    </row>
    <row r="378" spans="4:29" x14ac:dyDescent="0.35">
      <c r="D378" s="37"/>
      <c r="E378" s="37"/>
      <c r="F378" s="37"/>
      <c r="G378" s="37"/>
      <c r="H378" s="37"/>
      <c r="I378" s="38"/>
      <c r="J378" s="37"/>
      <c r="K378" s="38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9"/>
      <c r="Z378" s="37"/>
      <c r="AA378" s="40"/>
      <c r="AB378" s="78"/>
      <c r="AC378" s="40"/>
    </row>
    <row r="379" spans="4:29" x14ac:dyDescent="0.35">
      <c r="D379" s="37"/>
      <c r="E379" s="37"/>
      <c r="F379" s="37"/>
      <c r="G379" s="37"/>
      <c r="H379" s="37"/>
      <c r="I379" s="38"/>
      <c r="J379" s="37"/>
      <c r="K379" s="38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9"/>
      <c r="Z379" s="37"/>
      <c r="AA379" s="40"/>
      <c r="AB379" s="78"/>
      <c r="AC379" s="40"/>
    </row>
    <row r="380" spans="4:29" x14ac:dyDescent="0.35">
      <c r="D380" s="37"/>
      <c r="E380" s="37"/>
      <c r="F380" s="37"/>
      <c r="G380" s="37"/>
      <c r="H380" s="37"/>
      <c r="I380" s="38"/>
      <c r="J380" s="37"/>
      <c r="K380" s="38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9"/>
      <c r="Z380" s="37"/>
      <c r="AA380" s="40"/>
      <c r="AB380" s="78"/>
      <c r="AC380" s="40"/>
    </row>
    <row r="381" spans="4:29" x14ac:dyDescent="0.35">
      <c r="D381" s="37"/>
      <c r="E381" s="37"/>
      <c r="F381" s="37"/>
      <c r="G381" s="37"/>
      <c r="H381" s="37"/>
      <c r="I381" s="38"/>
      <c r="J381" s="37"/>
      <c r="K381" s="38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9"/>
      <c r="Z381" s="37"/>
      <c r="AA381" s="40"/>
      <c r="AB381" s="78"/>
      <c r="AC381" s="40"/>
    </row>
    <row r="382" spans="4:29" x14ac:dyDescent="0.35">
      <c r="D382" s="37"/>
      <c r="E382" s="37"/>
      <c r="F382" s="37"/>
      <c r="G382" s="37"/>
      <c r="H382" s="37"/>
      <c r="I382" s="38"/>
      <c r="J382" s="37"/>
      <c r="K382" s="38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9"/>
      <c r="Z382" s="37"/>
      <c r="AA382" s="40"/>
      <c r="AB382" s="78"/>
      <c r="AC382" s="40"/>
    </row>
    <row r="383" spans="4:29" x14ac:dyDescent="0.35">
      <c r="D383" s="37"/>
      <c r="E383" s="37"/>
      <c r="F383" s="37"/>
      <c r="G383" s="37"/>
      <c r="H383" s="37"/>
      <c r="I383" s="38"/>
      <c r="J383" s="37"/>
      <c r="K383" s="38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9"/>
      <c r="Z383" s="37"/>
      <c r="AA383" s="40"/>
      <c r="AB383" s="78"/>
      <c r="AC383" s="40"/>
    </row>
    <row r="384" spans="4:29" x14ac:dyDescent="0.35">
      <c r="D384" s="37"/>
      <c r="E384" s="37"/>
      <c r="F384" s="37"/>
      <c r="G384" s="37"/>
      <c r="H384" s="37"/>
      <c r="I384" s="38"/>
      <c r="J384" s="37"/>
      <c r="K384" s="38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9"/>
      <c r="Z384" s="37"/>
      <c r="AA384" s="40"/>
      <c r="AB384" s="78"/>
      <c r="AC384" s="40"/>
    </row>
    <row r="385" spans="4:29" x14ac:dyDescent="0.35">
      <c r="D385" s="37"/>
      <c r="E385" s="37"/>
      <c r="F385" s="37"/>
      <c r="G385" s="37"/>
      <c r="H385" s="37"/>
      <c r="I385" s="38"/>
      <c r="J385" s="37"/>
      <c r="K385" s="38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9"/>
      <c r="Z385" s="37"/>
      <c r="AA385" s="40"/>
      <c r="AB385" s="78"/>
      <c r="AC385" s="40"/>
    </row>
    <row r="386" spans="4:29" x14ac:dyDescent="0.35">
      <c r="D386" s="37"/>
      <c r="E386" s="37"/>
      <c r="F386" s="37"/>
      <c r="G386" s="37"/>
      <c r="H386" s="37"/>
      <c r="I386" s="38"/>
      <c r="J386" s="37"/>
      <c r="K386" s="38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9"/>
      <c r="Z386" s="37"/>
      <c r="AA386" s="40"/>
      <c r="AB386" s="78"/>
      <c r="AC386" s="40"/>
    </row>
    <row r="387" spans="4:29" x14ac:dyDescent="0.35">
      <c r="D387" s="37"/>
      <c r="E387" s="37"/>
      <c r="F387" s="37"/>
      <c r="G387" s="37"/>
      <c r="H387" s="37"/>
      <c r="I387" s="38"/>
      <c r="J387" s="37"/>
      <c r="K387" s="38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9"/>
      <c r="Z387" s="37"/>
      <c r="AA387" s="40"/>
      <c r="AB387" s="78"/>
      <c r="AC387" s="40"/>
    </row>
    <row r="388" spans="4:29" x14ac:dyDescent="0.35">
      <c r="D388" s="37"/>
      <c r="E388" s="37"/>
      <c r="F388" s="37"/>
      <c r="G388" s="37"/>
      <c r="H388" s="37"/>
      <c r="I388" s="38"/>
      <c r="J388" s="37"/>
      <c r="K388" s="38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9"/>
      <c r="Z388" s="37"/>
      <c r="AA388" s="40"/>
      <c r="AB388" s="78"/>
      <c r="AC388" s="40"/>
    </row>
    <row r="389" spans="4:29" x14ac:dyDescent="0.35">
      <c r="D389" s="37"/>
      <c r="E389" s="37"/>
      <c r="F389" s="37"/>
      <c r="G389" s="37"/>
      <c r="H389" s="37"/>
      <c r="I389" s="38"/>
      <c r="J389" s="37"/>
      <c r="K389" s="38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9"/>
      <c r="Z389" s="37"/>
      <c r="AA389" s="40"/>
      <c r="AB389" s="78"/>
      <c r="AC389" s="40"/>
    </row>
    <row r="390" spans="4:29" x14ac:dyDescent="0.35">
      <c r="D390" s="37"/>
      <c r="E390" s="37"/>
      <c r="F390" s="37"/>
      <c r="G390" s="37"/>
      <c r="H390" s="37"/>
      <c r="I390" s="38"/>
      <c r="J390" s="37"/>
      <c r="K390" s="38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9"/>
      <c r="Z390" s="37"/>
      <c r="AA390" s="40"/>
      <c r="AB390" s="78"/>
      <c r="AC390" s="40"/>
    </row>
    <row r="391" spans="4:29" x14ac:dyDescent="0.35">
      <c r="D391" s="37"/>
      <c r="E391" s="37"/>
      <c r="F391" s="37"/>
      <c r="G391" s="37"/>
      <c r="H391" s="37"/>
      <c r="I391" s="38"/>
      <c r="J391" s="37"/>
      <c r="K391" s="38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9"/>
      <c r="Z391" s="37"/>
      <c r="AA391" s="40"/>
      <c r="AB391" s="78"/>
      <c r="AC391" s="40"/>
    </row>
    <row r="392" spans="4:29" x14ac:dyDescent="0.35">
      <c r="D392" s="37"/>
      <c r="E392" s="37"/>
      <c r="F392" s="37"/>
      <c r="G392" s="37"/>
      <c r="H392" s="37"/>
      <c r="I392" s="38"/>
      <c r="J392" s="37"/>
      <c r="K392" s="38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9"/>
      <c r="Z392" s="37"/>
      <c r="AA392" s="40"/>
      <c r="AB392" s="78"/>
      <c r="AC392" s="40"/>
    </row>
    <row r="393" spans="4:29" x14ac:dyDescent="0.35">
      <c r="D393" s="37"/>
      <c r="E393" s="37"/>
      <c r="F393" s="37"/>
      <c r="G393" s="37"/>
      <c r="H393" s="37"/>
      <c r="I393" s="38"/>
      <c r="J393" s="37"/>
      <c r="K393" s="38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9"/>
      <c r="Z393" s="37"/>
      <c r="AA393" s="40"/>
      <c r="AB393" s="78"/>
      <c r="AC393" s="40"/>
    </row>
    <row r="394" spans="4:29" x14ac:dyDescent="0.35">
      <c r="D394" s="37"/>
      <c r="E394" s="37"/>
      <c r="F394" s="37"/>
      <c r="G394" s="37"/>
      <c r="H394" s="37"/>
      <c r="I394" s="38"/>
      <c r="J394" s="37"/>
      <c r="K394" s="38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9"/>
      <c r="Z394" s="37"/>
      <c r="AA394" s="40"/>
      <c r="AB394" s="78"/>
      <c r="AC394" s="40"/>
    </row>
    <row r="395" spans="4:29" x14ac:dyDescent="0.35">
      <c r="D395" s="37"/>
      <c r="E395" s="37"/>
      <c r="F395" s="37"/>
      <c r="G395" s="37"/>
      <c r="H395" s="37"/>
      <c r="I395" s="38"/>
      <c r="J395" s="37"/>
      <c r="K395" s="38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9"/>
      <c r="Z395" s="37"/>
      <c r="AA395" s="40"/>
      <c r="AB395" s="78"/>
      <c r="AC395" s="40"/>
    </row>
    <row r="396" spans="4:29" x14ac:dyDescent="0.35">
      <c r="D396" s="37"/>
      <c r="E396" s="37"/>
      <c r="F396" s="37"/>
      <c r="G396" s="37"/>
      <c r="H396" s="37"/>
      <c r="I396" s="38"/>
      <c r="J396" s="37"/>
      <c r="K396" s="38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9"/>
      <c r="Z396" s="37"/>
      <c r="AA396" s="40"/>
      <c r="AB396" s="78"/>
      <c r="AC396" s="40"/>
    </row>
    <row r="397" spans="4:29" x14ac:dyDescent="0.35">
      <c r="D397" s="37"/>
      <c r="E397" s="37"/>
      <c r="F397" s="37"/>
      <c r="G397" s="37"/>
      <c r="H397" s="37"/>
      <c r="I397" s="38"/>
      <c r="J397" s="37"/>
      <c r="K397" s="38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9"/>
      <c r="Z397" s="37"/>
      <c r="AA397" s="40"/>
      <c r="AB397" s="78"/>
      <c r="AC397" s="40"/>
    </row>
    <row r="398" spans="4:29" x14ac:dyDescent="0.35">
      <c r="D398" s="37"/>
      <c r="E398" s="37"/>
      <c r="F398" s="37"/>
      <c r="G398" s="37"/>
      <c r="H398" s="37"/>
      <c r="I398" s="38"/>
      <c r="J398" s="37"/>
      <c r="K398" s="38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9"/>
      <c r="Z398" s="37"/>
      <c r="AA398" s="40"/>
      <c r="AB398" s="78"/>
      <c r="AC398" s="40"/>
    </row>
    <row r="399" spans="4:29" x14ac:dyDescent="0.35">
      <c r="D399" s="37"/>
      <c r="E399" s="37"/>
      <c r="F399" s="37"/>
      <c r="G399" s="37"/>
      <c r="H399" s="37"/>
      <c r="I399" s="38"/>
      <c r="J399" s="37"/>
      <c r="K399" s="38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9"/>
      <c r="Z399" s="37"/>
      <c r="AA399" s="40"/>
      <c r="AB399" s="78"/>
      <c r="AC399" s="40"/>
    </row>
    <row r="400" spans="4:29" x14ac:dyDescent="0.35">
      <c r="D400" s="37"/>
      <c r="E400" s="37"/>
      <c r="F400" s="37"/>
      <c r="G400" s="37"/>
      <c r="H400" s="37"/>
      <c r="I400" s="38"/>
      <c r="J400" s="37"/>
      <c r="K400" s="38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9"/>
      <c r="Z400" s="37"/>
      <c r="AA400" s="40"/>
      <c r="AB400" s="78"/>
      <c r="AC400" s="40"/>
    </row>
    <row r="401" spans="4:29" x14ac:dyDescent="0.35">
      <c r="D401" s="37"/>
      <c r="E401" s="37"/>
      <c r="F401" s="37"/>
      <c r="G401" s="37"/>
      <c r="H401" s="37"/>
      <c r="I401" s="38"/>
      <c r="J401" s="37"/>
      <c r="K401" s="38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9"/>
      <c r="Z401" s="37"/>
      <c r="AA401" s="40"/>
      <c r="AB401" s="78"/>
      <c r="AC401" s="40"/>
    </row>
    <row r="402" spans="4:29" x14ac:dyDescent="0.35">
      <c r="D402" s="37"/>
      <c r="E402" s="37"/>
      <c r="F402" s="37"/>
      <c r="G402" s="37"/>
      <c r="H402" s="37"/>
      <c r="I402" s="38"/>
      <c r="J402" s="37"/>
      <c r="K402" s="38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9"/>
      <c r="Z402" s="37"/>
      <c r="AA402" s="40"/>
      <c r="AB402" s="78"/>
      <c r="AC402" s="40"/>
    </row>
    <row r="403" spans="4:29" x14ac:dyDescent="0.35">
      <c r="D403" s="37"/>
      <c r="E403" s="37"/>
      <c r="F403" s="37"/>
      <c r="G403" s="37"/>
      <c r="H403" s="37"/>
      <c r="I403" s="38"/>
      <c r="J403" s="37"/>
      <c r="K403" s="38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9"/>
      <c r="Z403" s="37"/>
      <c r="AA403" s="40"/>
      <c r="AB403" s="78"/>
      <c r="AC403" s="40"/>
    </row>
    <row r="404" spans="4:29" x14ac:dyDescent="0.35">
      <c r="D404" s="37"/>
      <c r="E404" s="37"/>
      <c r="F404" s="37"/>
      <c r="G404" s="37"/>
      <c r="H404" s="37"/>
      <c r="I404" s="38"/>
      <c r="J404" s="37"/>
      <c r="K404" s="38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9"/>
      <c r="Z404" s="37"/>
      <c r="AA404" s="40"/>
      <c r="AB404" s="78"/>
      <c r="AC404" s="40"/>
    </row>
    <row r="405" spans="4:29" x14ac:dyDescent="0.35">
      <c r="D405" s="37"/>
      <c r="E405" s="37"/>
      <c r="F405" s="37"/>
      <c r="G405" s="37"/>
      <c r="H405" s="37"/>
      <c r="I405" s="38"/>
      <c r="J405" s="37"/>
      <c r="K405" s="38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9"/>
      <c r="Z405" s="37"/>
      <c r="AA405" s="40"/>
      <c r="AB405" s="78"/>
      <c r="AC405" s="40"/>
    </row>
    <row r="406" spans="4:29" x14ac:dyDescent="0.35">
      <c r="D406" s="37"/>
      <c r="E406" s="37"/>
      <c r="F406" s="37"/>
      <c r="G406" s="37"/>
      <c r="H406" s="37"/>
      <c r="I406" s="38"/>
      <c r="J406" s="37"/>
      <c r="K406" s="38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9"/>
      <c r="Z406" s="37"/>
      <c r="AA406" s="40"/>
      <c r="AB406" s="78"/>
      <c r="AC406" s="40"/>
    </row>
    <row r="407" spans="4:29" x14ac:dyDescent="0.35">
      <c r="D407" s="41"/>
      <c r="E407" s="41"/>
      <c r="F407" s="41"/>
      <c r="G407" s="41"/>
      <c r="H407" s="41"/>
      <c r="I407" s="42"/>
      <c r="J407" s="41"/>
      <c r="K407" s="42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3"/>
      <c r="Z407" s="41"/>
      <c r="AA407" s="44"/>
      <c r="AB407" s="79"/>
      <c r="AC407" s="44"/>
    </row>
    <row r="408" spans="4:29" x14ac:dyDescent="0.35">
      <c r="D408" s="41"/>
      <c r="E408" s="41"/>
      <c r="F408" s="41"/>
      <c r="G408" s="41"/>
      <c r="H408" s="41"/>
      <c r="I408" s="42"/>
      <c r="J408" s="41"/>
      <c r="K408" s="42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3"/>
      <c r="Z408" s="41"/>
      <c r="AA408" s="44"/>
      <c r="AB408" s="79"/>
      <c r="AC408" s="44"/>
    </row>
    <row r="409" spans="4:29" x14ac:dyDescent="0.35">
      <c r="D409" s="37"/>
      <c r="E409" s="37"/>
      <c r="F409" s="37"/>
      <c r="G409" s="37"/>
      <c r="H409" s="37"/>
      <c r="I409" s="38"/>
      <c r="J409" s="37"/>
      <c r="K409" s="38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9"/>
      <c r="Z409" s="37"/>
      <c r="AA409" s="40"/>
      <c r="AB409" s="78"/>
      <c r="AC409" s="40"/>
    </row>
    <row r="410" spans="4:29" x14ac:dyDescent="0.35">
      <c r="D410" s="37"/>
      <c r="E410" s="37"/>
      <c r="F410" s="37"/>
      <c r="G410" s="37"/>
      <c r="H410" s="37"/>
      <c r="I410" s="38"/>
      <c r="J410" s="37"/>
      <c r="K410" s="38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9"/>
      <c r="Z410" s="37"/>
      <c r="AA410" s="40"/>
      <c r="AB410" s="78"/>
      <c r="AC410" s="40"/>
    </row>
    <row r="411" spans="4:29" x14ac:dyDescent="0.35">
      <c r="D411" s="37"/>
      <c r="E411" s="37"/>
      <c r="F411" s="37"/>
      <c r="G411" s="37"/>
      <c r="H411" s="37"/>
      <c r="I411" s="38"/>
      <c r="J411" s="37"/>
      <c r="K411" s="38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9"/>
      <c r="Z411" s="37"/>
      <c r="AA411" s="40"/>
      <c r="AB411" s="78"/>
      <c r="AC411" s="40"/>
    </row>
    <row r="412" spans="4:29" x14ac:dyDescent="0.35">
      <c r="D412" s="37"/>
      <c r="E412" s="37"/>
      <c r="F412" s="37"/>
      <c r="G412" s="37"/>
      <c r="H412" s="37"/>
      <c r="I412" s="38"/>
      <c r="J412" s="37"/>
      <c r="K412" s="38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9"/>
      <c r="Z412" s="37"/>
      <c r="AA412" s="40"/>
      <c r="AB412" s="78"/>
      <c r="AC412" s="40"/>
    </row>
    <row r="413" spans="4:29" x14ac:dyDescent="0.35">
      <c r="D413" s="37"/>
      <c r="E413" s="37"/>
      <c r="F413" s="37"/>
      <c r="G413" s="37"/>
      <c r="H413" s="37"/>
      <c r="I413" s="38"/>
      <c r="J413" s="37"/>
      <c r="K413" s="38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9"/>
      <c r="Z413" s="37"/>
      <c r="AA413" s="40"/>
      <c r="AB413" s="78"/>
      <c r="AC413" s="40"/>
    </row>
    <row r="414" spans="4:29" x14ac:dyDescent="0.35">
      <c r="D414" s="37"/>
      <c r="E414" s="37"/>
      <c r="F414" s="37"/>
      <c r="G414" s="37"/>
      <c r="H414" s="37"/>
      <c r="I414" s="38"/>
      <c r="J414" s="37"/>
      <c r="K414" s="38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9"/>
      <c r="Z414" s="37"/>
      <c r="AA414" s="40"/>
      <c r="AB414" s="78"/>
      <c r="AC414" s="40"/>
    </row>
    <row r="415" spans="4:29" x14ac:dyDescent="0.35">
      <c r="D415" s="37"/>
      <c r="E415" s="37"/>
      <c r="F415" s="37"/>
      <c r="G415" s="37"/>
      <c r="H415" s="37"/>
      <c r="I415" s="38"/>
      <c r="J415" s="37"/>
      <c r="K415" s="38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9"/>
      <c r="Z415" s="37"/>
      <c r="AA415" s="40"/>
      <c r="AB415" s="78"/>
      <c r="AC415" s="40"/>
    </row>
    <row r="416" spans="4:29" x14ac:dyDescent="0.35">
      <c r="D416" s="37"/>
      <c r="E416" s="37"/>
      <c r="F416" s="37"/>
      <c r="G416" s="37"/>
      <c r="H416" s="37"/>
      <c r="I416" s="38"/>
      <c r="J416" s="37"/>
      <c r="K416" s="38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9"/>
      <c r="Z416" s="37"/>
      <c r="AA416" s="40"/>
      <c r="AB416" s="78"/>
      <c r="AC416" s="40"/>
    </row>
    <row r="417" spans="4:29" x14ac:dyDescent="0.35">
      <c r="D417" s="37"/>
      <c r="E417" s="37"/>
      <c r="F417" s="37"/>
      <c r="G417" s="37"/>
      <c r="H417" s="37"/>
      <c r="I417" s="38"/>
      <c r="J417" s="37"/>
      <c r="K417" s="38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9"/>
      <c r="Z417" s="37"/>
      <c r="AA417" s="40"/>
      <c r="AB417" s="78"/>
      <c r="AC417" s="40"/>
    </row>
    <row r="418" spans="4:29" x14ac:dyDescent="0.35">
      <c r="D418" s="37"/>
      <c r="E418" s="37"/>
      <c r="F418" s="37"/>
      <c r="G418" s="37"/>
      <c r="H418" s="37"/>
      <c r="I418" s="38"/>
      <c r="J418" s="37"/>
      <c r="K418" s="38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9"/>
      <c r="Z418" s="37"/>
      <c r="AA418" s="40"/>
      <c r="AB418" s="78"/>
      <c r="AC418" s="40"/>
    </row>
    <row r="419" spans="4:29" x14ac:dyDescent="0.35">
      <c r="D419" s="37"/>
      <c r="E419" s="37"/>
      <c r="F419" s="37"/>
      <c r="G419" s="37"/>
      <c r="H419" s="37"/>
      <c r="I419" s="38"/>
      <c r="J419" s="37"/>
      <c r="K419" s="38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9"/>
      <c r="Z419" s="37"/>
      <c r="AA419" s="40"/>
      <c r="AB419" s="78"/>
      <c r="AC419" s="40"/>
    </row>
    <row r="420" spans="4:29" x14ac:dyDescent="0.35">
      <c r="D420" s="37"/>
      <c r="E420" s="37"/>
      <c r="F420" s="37"/>
      <c r="G420" s="37"/>
      <c r="H420" s="37"/>
      <c r="I420" s="38"/>
      <c r="J420" s="37"/>
      <c r="K420" s="38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9"/>
      <c r="Z420" s="37"/>
      <c r="AA420" s="40"/>
      <c r="AB420" s="78"/>
      <c r="AC420" s="40"/>
    </row>
    <row r="421" spans="4:29" x14ac:dyDescent="0.35">
      <c r="D421" s="37"/>
      <c r="E421" s="37"/>
      <c r="F421" s="37"/>
      <c r="G421" s="37"/>
      <c r="H421" s="37"/>
      <c r="I421" s="38"/>
      <c r="J421" s="37"/>
      <c r="K421" s="38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9"/>
      <c r="Z421" s="37"/>
      <c r="AA421" s="40"/>
      <c r="AB421" s="78"/>
      <c r="AC421" s="40"/>
    </row>
    <row r="422" spans="4:29" x14ac:dyDescent="0.35">
      <c r="D422" s="37"/>
      <c r="E422" s="37"/>
      <c r="F422" s="37"/>
      <c r="G422" s="37"/>
      <c r="H422" s="37"/>
      <c r="I422" s="38"/>
      <c r="J422" s="37"/>
      <c r="K422" s="38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9"/>
      <c r="Z422" s="37"/>
      <c r="AA422" s="40"/>
      <c r="AB422" s="78"/>
      <c r="AC422" s="40"/>
    </row>
    <row r="423" spans="4:29" x14ac:dyDescent="0.35">
      <c r="D423" s="37"/>
      <c r="E423" s="37"/>
      <c r="F423" s="37"/>
      <c r="G423" s="37"/>
      <c r="H423" s="37"/>
      <c r="I423" s="38"/>
      <c r="J423" s="37"/>
      <c r="K423" s="38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9"/>
      <c r="Z423" s="37"/>
      <c r="AA423" s="40"/>
      <c r="AB423" s="78"/>
      <c r="AC423" s="40"/>
    </row>
    <row r="424" spans="4:29" x14ac:dyDescent="0.35">
      <c r="D424" s="37"/>
      <c r="E424" s="37"/>
      <c r="F424" s="37"/>
      <c r="G424" s="37"/>
      <c r="H424" s="37"/>
      <c r="I424" s="38"/>
      <c r="J424" s="37"/>
      <c r="K424" s="38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9"/>
      <c r="Z424" s="37"/>
      <c r="AA424" s="40"/>
      <c r="AB424" s="78"/>
      <c r="AC424" s="40"/>
    </row>
    <row r="425" spans="4:29" x14ac:dyDescent="0.35">
      <c r="D425" s="37"/>
      <c r="E425" s="37"/>
      <c r="F425" s="37"/>
      <c r="G425" s="37"/>
      <c r="H425" s="37"/>
      <c r="I425" s="38"/>
      <c r="J425" s="37"/>
      <c r="K425" s="38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9"/>
      <c r="Z425" s="37"/>
      <c r="AA425" s="40"/>
      <c r="AB425" s="78"/>
      <c r="AC425" s="40"/>
    </row>
    <row r="426" spans="4:29" x14ac:dyDescent="0.35">
      <c r="D426" s="37"/>
      <c r="E426" s="37"/>
      <c r="F426" s="37"/>
      <c r="G426" s="37"/>
      <c r="H426" s="37"/>
      <c r="I426" s="38"/>
      <c r="J426" s="37"/>
      <c r="K426" s="38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9"/>
      <c r="Z426" s="37"/>
      <c r="AA426" s="40"/>
      <c r="AB426" s="78"/>
      <c r="AC426" s="40"/>
    </row>
    <row r="427" spans="4:29" x14ac:dyDescent="0.35">
      <c r="D427" s="37"/>
      <c r="E427" s="37"/>
      <c r="F427" s="37"/>
      <c r="G427" s="37"/>
      <c r="H427" s="37"/>
      <c r="I427" s="38"/>
      <c r="J427" s="37"/>
      <c r="K427" s="38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9"/>
      <c r="Z427" s="37"/>
      <c r="AA427" s="40"/>
      <c r="AB427" s="78"/>
      <c r="AC427" s="40"/>
    </row>
    <row r="428" spans="4:29" x14ac:dyDescent="0.35">
      <c r="D428" s="37"/>
      <c r="E428" s="37"/>
      <c r="F428" s="37"/>
      <c r="G428" s="37"/>
      <c r="H428" s="37"/>
      <c r="I428" s="38"/>
      <c r="J428" s="37"/>
      <c r="K428" s="38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9"/>
      <c r="Z428" s="37"/>
      <c r="AA428" s="40"/>
      <c r="AB428" s="78"/>
      <c r="AC428" s="40"/>
    </row>
    <row r="429" spans="4:29" x14ac:dyDescent="0.35">
      <c r="D429" s="37"/>
      <c r="E429" s="37"/>
      <c r="F429" s="37"/>
      <c r="G429" s="37"/>
      <c r="H429" s="37"/>
      <c r="I429" s="38"/>
      <c r="J429" s="37"/>
      <c r="K429" s="38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9"/>
      <c r="Z429" s="37"/>
      <c r="AA429" s="40"/>
      <c r="AB429" s="78"/>
      <c r="AC429" s="40"/>
    </row>
    <row r="430" spans="4:29" x14ac:dyDescent="0.35">
      <c r="D430" s="37"/>
      <c r="E430" s="37"/>
      <c r="F430" s="37"/>
      <c r="G430" s="37"/>
      <c r="H430" s="37"/>
      <c r="I430" s="38"/>
      <c r="J430" s="37"/>
      <c r="K430" s="38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9"/>
      <c r="Z430" s="37"/>
      <c r="AA430" s="40"/>
      <c r="AB430" s="78"/>
      <c r="AC430" s="40"/>
    </row>
    <row r="431" spans="4:29" x14ac:dyDescent="0.35">
      <c r="D431" s="37"/>
      <c r="E431" s="37"/>
      <c r="F431" s="37"/>
      <c r="G431" s="37"/>
      <c r="H431" s="37"/>
      <c r="I431" s="38"/>
      <c r="J431" s="37"/>
      <c r="K431" s="38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9"/>
      <c r="Z431" s="37"/>
      <c r="AA431" s="40"/>
      <c r="AB431" s="78"/>
      <c r="AC431" s="40"/>
    </row>
    <row r="432" spans="4:29" x14ac:dyDescent="0.35">
      <c r="D432" s="37"/>
      <c r="E432" s="37"/>
      <c r="F432" s="37"/>
      <c r="G432" s="37"/>
      <c r="H432" s="37"/>
      <c r="I432" s="38"/>
      <c r="J432" s="37"/>
      <c r="K432" s="38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9"/>
      <c r="Z432" s="37"/>
      <c r="AA432" s="40"/>
      <c r="AB432" s="78"/>
      <c r="AC432" s="40"/>
    </row>
    <row r="433" spans="4:29" x14ac:dyDescent="0.35">
      <c r="D433" s="37"/>
      <c r="E433" s="37"/>
      <c r="F433" s="37"/>
      <c r="G433" s="37"/>
      <c r="H433" s="37"/>
      <c r="I433" s="38"/>
      <c r="J433" s="37"/>
      <c r="K433" s="38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9"/>
      <c r="Z433" s="37"/>
      <c r="AA433" s="40"/>
      <c r="AB433" s="78"/>
      <c r="AC433" s="40"/>
    </row>
    <row r="434" spans="4:29" x14ac:dyDescent="0.35">
      <c r="D434" s="37"/>
      <c r="E434" s="37"/>
      <c r="F434" s="37"/>
      <c r="G434" s="37"/>
      <c r="H434" s="37"/>
      <c r="I434" s="38"/>
      <c r="J434" s="37"/>
      <c r="K434" s="38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9"/>
      <c r="Z434" s="37"/>
      <c r="AA434" s="40"/>
      <c r="AB434" s="78"/>
      <c r="AC434" s="40"/>
    </row>
    <row r="435" spans="4:29" x14ac:dyDescent="0.35">
      <c r="D435" s="37"/>
      <c r="E435" s="37"/>
      <c r="F435" s="37"/>
      <c r="G435" s="37"/>
      <c r="H435" s="37"/>
      <c r="I435" s="38"/>
      <c r="J435" s="37"/>
      <c r="K435" s="38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9"/>
      <c r="Z435" s="37"/>
      <c r="AA435" s="40"/>
      <c r="AB435" s="78"/>
      <c r="AC435" s="40"/>
    </row>
    <row r="436" spans="4:29" x14ac:dyDescent="0.35">
      <c r="D436" s="37"/>
      <c r="E436" s="37"/>
      <c r="F436" s="37"/>
      <c r="G436" s="37"/>
      <c r="H436" s="37"/>
      <c r="I436" s="38"/>
      <c r="J436" s="37"/>
      <c r="K436" s="38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9"/>
      <c r="Z436" s="37"/>
      <c r="AA436" s="40"/>
      <c r="AB436" s="78"/>
      <c r="AC436" s="40"/>
    </row>
    <row r="437" spans="4:29" x14ac:dyDescent="0.35">
      <c r="D437" s="37"/>
      <c r="E437" s="37"/>
      <c r="F437" s="37"/>
      <c r="G437" s="37"/>
      <c r="H437" s="37"/>
      <c r="I437" s="38"/>
      <c r="J437" s="37"/>
      <c r="K437" s="38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9"/>
      <c r="Z437" s="37"/>
      <c r="AA437" s="40"/>
      <c r="AB437" s="78"/>
      <c r="AC437" s="40"/>
    </row>
    <row r="438" spans="4:29" x14ac:dyDescent="0.35">
      <c r="D438" s="37"/>
      <c r="E438" s="37"/>
      <c r="F438" s="37"/>
      <c r="G438" s="37"/>
      <c r="H438" s="37"/>
      <c r="I438" s="38"/>
      <c r="J438" s="37"/>
      <c r="K438" s="38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9"/>
      <c r="Z438" s="37"/>
      <c r="AA438" s="40"/>
      <c r="AB438" s="78"/>
      <c r="AC438" s="40"/>
    </row>
    <row r="439" spans="4:29" x14ac:dyDescent="0.35">
      <c r="D439" s="37"/>
      <c r="E439" s="37"/>
      <c r="F439" s="37"/>
      <c r="G439" s="37"/>
      <c r="H439" s="37"/>
      <c r="I439" s="38"/>
      <c r="J439" s="37"/>
      <c r="K439" s="38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9"/>
      <c r="Z439" s="37"/>
      <c r="AA439" s="40"/>
      <c r="AB439" s="78"/>
      <c r="AC439" s="40"/>
    </row>
    <row r="440" spans="4:29" x14ac:dyDescent="0.35">
      <c r="D440" s="37"/>
      <c r="E440" s="37"/>
      <c r="F440" s="37"/>
      <c r="G440" s="37"/>
      <c r="H440" s="37"/>
      <c r="I440" s="38"/>
      <c r="J440" s="37"/>
      <c r="K440" s="38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9"/>
      <c r="Z440" s="37"/>
      <c r="AA440" s="40"/>
      <c r="AB440" s="78"/>
      <c r="AC440" s="40"/>
    </row>
    <row r="441" spans="4:29" x14ac:dyDescent="0.35">
      <c r="D441" s="37"/>
      <c r="E441" s="37"/>
      <c r="F441" s="37"/>
      <c r="G441" s="37"/>
      <c r="H441" s="37"/>
      <c r="I441" s="38"/>
      <c r="J441" s="37"/>
      <c r="K441" s="38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9"/>
      <c r="Z441" s="37"/>
      <c r="AA441" s="40"/>
      <c r="AB441" s="78"/>
      <c r="AC441" s="40"/>
    </row>
    <row r="442" spans="4:29" x14ac:dyDescent="0.35">
      <c r="D442" s="37"/>
      <c r="E442" s="37"/>
      <c r="F442" s="37"/>
      <c r="G442" s="37"/>
      <c r="H442" s="37"/>
      <c r="I442" s="38"/>
      <c r="J442" s="37"/>
      <c r="K442" s="38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9"/>
      <c r="Z442" s="37"/>
      <c r="AA442" s="40"/>
      <c r="AB442" s="78"/>
      <c r="AC442" s="40"/>
    </row>
    <row r="443" spans="4:29" x14ac:dyDescent="0.35">
      <c r="D443" s="37"/>
      <c r="E443" s="37"/>
      <c r="F443" s="37"/>
      <c r="G443" s="37"/>
      <c r="H443" s="37"/>
      <c r="I443" s="38"/>
      <c r="J443" s="37"/>
      <c r="K443" s="38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9"/>
      <c r="Z443" s="37"/>
      <c r="AA443" s="40"/>
      <c r="AB443" s="78"/>
      <c r="AC443" s="40"/>
    </row>
    <row r="444" spans="4:29" x14ac:dyDescent="0.35">
      <c r="D444" s="37"/>
      <c r="E444" s="37"/>
      <c r="F444" s="37"/>
      <c r="G444" s="37"/>
      <c r="H444" s="37"/>
      <c r="I444" s="38"/>
      <c r="J444" s="37"/>
      <c r="K444" s="38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9"/>
      <c r="Z444" s="37"/>
      <c r="AA444" s="40"/>
      <c r="AB444" s="78"/>
      <c r="AC444" s="40"/>
    </row>
    <row r="445" spans="4:29" x14ac:dyDescent="0.35">
      <c r="D445" s="37"/>
      <c r="E445" s="37"/>
      <c r="F445" s="37"/>
      <c r="G445" s="37"/>
      <c r="H445" s="37"/>
      <c r="I445" s="38"/>
      <c r="J445" s="37"/>
      <c r="K445" s="38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9"/>
      <c r="Z445" s="37"/>
      <c r="AA445" s="40"/>
      <c r="AB445" s="78"/>
      <c r="AC445" s="40"/>
    </row>
    <row r="446" spans="4:29" x14ac:dyDescent="0.35">
      <c r="D446" s="37"/>
      <c r="E446" s="37"/>
      <c r="F446" s="37"/>
      <c r="G446" s="37"/>
      <c r="H446" s="37"/>
      <c r="I446" s="38"/>
      <c r="J446" s="37"/>
      <c r="K446" s="38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9"/>
      <c r="Z446" s="37"/>
      <c r="AA446" s="40"/>
      <c r="AB446" s="78"/>
      <c r="AC446" s="40"/>
    </row>
    <row r="447" spans="4:29" x14ac:dyDescent="0.35">
      <c r="D447" s="37"/>
      <c r="E447" s="37"/>
      <c r="F447" s="37"/>
      <c r="G447" s="37"/>
      <c r="H447" s="37"/>
      <c r="I447" s="38"/>
      <c r="J447" s="37"/>
      <c r="K447" s="38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9"/>
      <c r="Z447" s="37"/>
      <c r="AA447" s="40"/>
      <c r="AB447" s="78"/>
      <c r="AC447" s="40"/>
    </row>
    <row r="448" spans="4:29" x14ac:dyDescent="0.35">
      <c r="D448" s="37"/>
      <c r="E448" s="37"/>
      <c r="F448" s="37"/>
      <c r="G448" s="37"/>
      <c r="H448" s="37"/>
      <c r="I448" s="38"/>
      <c r="J448" s="37"/>
      <c r="K448" s="38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9"/>
      <c r="Z448" s="37"/>
      <c r="AA448" s="40"/>
      <c r="AB448" s="78"/>
      <c r="AC448" s="40"/>
    </row>
    <row r="449" spans="4:29" x14ac:dyDescent="0.35">
      <c r="D449" s="37"/>
      <c r="E449" s="37"/>
      <c r="F449" s="37"/>
      <c r="G449" s="37"/>
      <c r="H449" s="37"/>
      <c r="I449" s="38"/>
      <c r="J449" s="37"/>
      <c r="K449" s="38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9"/>
      <c r="Z449" s="37"/>
      <c r="AA449" s="40"/>
      <c r="AB449" s="78"/>
      <c r="AC449" s="40"/>
    </row>
    <row r="450" spans="4:29" x14ac:dyDescent="0.35">
      <c r="D450" s="37"/>
      <c r="E450" s="37"/>
      <c r="F450" s="37"/>
      <c r="G450" s="37"/>
      <c r="H450" s="37"/>
      <c r="I450" s="38"/>
      <c r="J450" s="37"/>
      <c r="K450" s="38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9"/>
      <c r="Z450" s="37"/>
      <c r="AA450" s="40"/>
      <c r="AB450" s="78"/>
      <c r="AC450" s="40"/>
    </row>
    <row r="451" spans="4:29" x14ac:dyDescent="0.35">
      <c r="D451" s="37"/>
      <c r="E451" s="37"/>
      <c r="F451" s="37"/>
      <c r="G451" s="37"/>
      <c r="H451" s="37"/>
      <c r="I451" s="38"/>
      <c r="J451" s="37"/>
      <c r="K451" s="38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9"/>
      <c r="Z451" s="37"/>
      <c r="AA451" s="40"/>
      <c r="AB451" s="78"/>
      <c r="AC451" s="40"/>
    </row>
    <row r="452" spans="4:29" x14ac:dyDescent="0.35">
      <c r="D452" s="37"/>
      <c r="E452" s="37"/>
      <c r="F452" s="37"/>
      <c r="G452" s="37"/>
      <c r="H452" s="37"/>
      <c r="I452" s="38"/>
      <c r="J452" s="37"/>
      <c r="K452" s="38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9"/>
      <c r="Z452" s="37"/>
      <c r="AA452" s="40"/>
      <c r="AB452" s="78"/>
      <c r="AC452" s="40"/>
    </row>
    <row r="453" spans="4:29" x14ac:dyDescent="0.35">
      <c r="D453" s="37"/>
      <c r="E453" s="37"/>
      <c r="F453" s="37"/>
      <c r="G453" s="37"/>
      <c r="H453" s="37"/>
      <c r="I453" s="38"/>
      <c r="J453" s="37"/>
      <c r="K453" s="38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9"/>
      <c r="Z453" s="37"/>
      <c r="AA453" s="40"/>
      <c r="AB453" s="78"/>
      <c r="AC453" s="40"/>
    </row>
    <row r="454" spans="4:29" x14ac:dyDescent="0.35">
      <c r="D454" s="37"/>
      <c r="E454" s="37"/>
      <c r="F454" s="37"/>
      <c r="G454" s="37"/>
      <c r="H454" s="37"/>
      <c r="I454" s="38"/>
      <c r="J454" s="37"/>
      <c r="K454" s="38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9"/>
      <c r="Z454" s="37"/>
      <c r="AA454" s="40"/>
      <c r="AB454" s="78"/>
      <c r="AC454" s="40"/>
    </row>
    <row r="455" spans="4:29" x14ac:dyDescent="0.35">
      <c r="D455" s="37"/>
      <c r="E455" s="37"/>
      <c r="F455" s="37"/>
      <c r="G455" s="37"/>
      <c r="H455" s="37"/>
      <c r="I455" s="38"/>
      <c r="J455" s="37"/>
      <c r="K455" s="38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9"/>
      <c r="Z455" s="37"/>
      <c r="AA455" s="40"/>
      <c r="AB455" s="78"/>
      <c r="AC455" s="40"/>
    </row>
    <row r="456" spans="4:29" x14ac:dyDescent="0.35">
      <c r="D456" s="37"/>
      <c r="E456" s="37"/>
      <c r="F456" s="37"/>
      <c r="G456" s="37"/>
      <c r="H456" s="37"/>
      <c r="I456" s="38"/>
      <c r="J456" s="37"/>
      <c r="K456" s="38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9"/>
      <c r="Z456" s="37"/>
      <c r="AA456" s="40"/>
      <c r="AB456" s="78"/>
      <c r="AC456" s="40"/>
    </row>
    <row r="457" spans="4:29" x14ac:dyDescent="0.35">
      <c r="D457" s="37"/>
      <c r="E457" s="37"/>
      <c r="F457" s="37"/>
      <c r="G457" s="37"/>
      <c r="H457" s="37"/>
      <c r="I457" s="38"/>
      <c r="J457" s="37"/>
      <c r="K457" s="38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9"/>
      <c r="Z457" s="37"/>
      <c r="AA457" s="40"/>
      <c r="AB457" s="78"/>
      <c r="AC457" s="40"/>
    </row>
    <row r="458" spans="4:29" x14ac:dyDescent="0.35">
      <c r="D458" s="37"/>
      <c r="E458" s="37"/>
      <c r="F458" s="37"/>
      <c r="G458" s="37"/>
      <c r="H458" s="37"/>
      <c r="I458" s="38"/>
      <c r="J458" s="37"/>
      <c r="K458" s="38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9"/>
      <c r="Z458" s="37"/>
      <c r="AA458" s="40"/>
      <c r="AB458" s="78"/>
      <c r="AC458" s="40"/>
    </row>
    <row r="459" spans="4:29" x14ac:dyDescent="0.35">
      <c r="D459" s="37"/>
      <c r="E459" s="37"/>
      <c r="F459" s="37"/>
      <c r="G459" s="37"/>
      <c r="H459" s="37"/>
      <c r="I459" s="38"/>
      <c r="J459" s="37"/>
      <c r="K459" s="38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9"/>
      <c r="Z459" s="37"/>
      <c r="AA459" s="40"/>
      <c r="AB459" s="78"/>
      <c r="AC459" s="40"/>
    </row>
    <row r="460" spans="4:29" x14ac:dyDescent="0.35">
      <c r="D460" s="37"/>
      <c r="E460" s="37"/>
      <c r="F460" s="37"/>
      <c r="G460" s="37"/>
      <c r="H460" s="37"/>
      <c r="I460" s="38"/>
      <c r="J460" s="37"/>
      <c r="K460" s="38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9"/>
      <c r="Z460" s="37"/>
      <c r="AA460" s="40"/>
      <c r="AB460" s="78"/>
      <c r="AC460" s="40"/>
    </row>
    <row r="461" spans="4:29" x14ac:dyDescent="0.35">
      <c r="D461" s="37"/>
      <c r="E461" s="37"/>
      <c r="F461" s="37"/>
      <c r="G461" s="37"/>
      <c r="H461" s="37"/>
      <c r="I461" s="38"/>
      <c r="J461" s="37"/>
      <c r="K461" s="38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9"/>
      <c r="Z461" s="37"/>
      <c r="AA461" s="40"/>
      <c r="AB461" s="78"/>
      <c r="AC461" s="40"/>
    </row>
    <row r="462" spans="4:29" x14ac:dyDescent="0.35">
      <c r="D462" s="37"/>
      <c r="E462" s="37"/>
      <c r="F462" s="37"/>
      <c r="G462" s="37"/>
      <c r="H462" s="37"/>
      <c r="I462" s="38"/>
      <c r="J462" s="37"/>
      <c r="K462" s="38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9"/>
      <c r="Z462" s="37"/>
      <c r="AA462" s="40"/>
      <c r="AB462" s="78"/>
      <c r="AC462" s="40"/>
    </row>
    <row r="463" spans="4:29" x14ac:dyDescent="0.35">
      <c r="D463" s="37"/>
      <c r="E463" s="37"/>
      <c r="F463" s="37"/>
      <c r="G463" s="37"/>
      <c r="H463" s="37"/>
      <c r="I463" s="38"/>
      <c r="J463" s="37"/>
      <c r="K463" s="38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9"/>
      <c r="Z463" s="37"/>
      <c r="AA463" s="40"/>
      <c r="AB463" s="78"/>
      <c r="AC463" s="40"/>
    </row>
    <row r="464" spans="4:29" x14ac:dyDescent="0.35">
      <c r="D464" s="37"/>
      <c r="E464" s="37"/>
      <c r="F464" s="37"/>
      <c r="G464" s="37"/>
      <c r="H464" s="37"/>
      <c r="I464" s="38"/>
      <c r="J464" s="37"/>
      <c r="K464" s="38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9"/>
      <c r="Z464" s="37"/>
      <c r="AA464" s="40"/>
      <c r="AB464" s="78"/>
      <c r="AC464" s="40"/>
    </row>
    <row r="465" spans="4:29" x14ac:dyDescent="0.35">
      <c r="D465" s="37"/>
      <c r="E465" s="37"/>
      <c r="F465" s="37"/>
      <c r="G465" s="37"/>
      <c r="H465" s="37"/>
      <c r="I465" s="38"/>
      <c r="J465" s="37"/>
      <c r="K465" s="38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9"/>
      <c r="Z465" s="37"/>
      <c r="AA465" s="40"/>
      <c r="AB465" s="78"/>
      <c r="AC465" s="40"/>
    </row>
    <row r="466" spans="4:29" x14ac:dyDescent="0.35">
      <c r="D466" s="37"/>
      <c r="E466" s="37"/>
      <c r="F466" s="37"/>
      <c r="G466" s="37"/>
      <c r="H466" s="37"/>
      <c r="I466" s="38"/>
      <c r="J466" s="37"/>
      <c r="K466" s="38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9"/>
      <c r="Z466" s="37"/>
      <c r="AA466" s="40"/>
      <c r="AB466" s="78"/>
      <c r="AC466" s="40"/>
    </row>
    <row r="467" spans="4:29" x14ac:dyDescent="0.35">
      <c r="D467" s="37"/>
      <c r="E467" s="37"/>
      <c r="F467" s="37"/>
      <c r="G467" s="37"/>
      <c r="H467" s="37"/>
      <c r="I467" s="38"/>
      <c r="J467" s="37"/>
      <c r="K467" s="38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9"/>
      <c r="Z467" s="37"/>
      <c r="AA467" s="40"/>
      <c r="AB467" s="78"/>
      <c r="AC467" s="40"/>
    </row>
    <row r="468" spans="4:29" x14ac:dyDescent="0.35">
      <c r="D468" s="37"/>
      <c r="E468" s="37"/>
      <c r="F468" s="37"/>
      <c r="G468" s="37"/>
      <c r="H468" s="37"/>
      <c r="I468" s="38"/>
      <c r="J468" s="37"/>
      <c r="K468" s="38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9"/>
      <c r="Z468" s="37"/>
      <c r="AA468" s="40"/>
      <c r="AB468" s="78"/>
      <c r="AC468" s="40"/>
    </row>
    <row r="469" spans="4:29" x14ac:dyDescent="0.35">
      <c r="D469" s="37"/>
      <c r="E469" s="37"/>
      <c r="F469" s="37"/>
      <c r="G469" s="37"/>
      <c r="H469" s="37"/>
      <c r="I469" s="38"/>
      <c r="J469" s="37"/>
      <c r="K469" s="38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9"/>
      <c r="Z469" s="37"/>
      <c r="AA469" s="40"/>
      <c r="AB469" s="78"/>
      <c r="AC469" s="40"/>
    </row>
    <row r="470" spans="4:29" x14ac:dyDescent="0.35">
      <c r="D470" s="37"/>
      <c r="E470" s="37"/>
      <c r="F470" s="37"/>
      <c r="G470" s="37"/>
      <c r="H470" s="37"/>
      <c r="I470" s="38"/>
      <c r="J470" s="37"/>
      <c r="K470" s="38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9"/>
      <c r="Z470" s="37"/>
      <c r="AA470" s="40"/>
      <c r="AB470" s="78"/>
      <c r="AC470" s="40"/>
    </row>
    <row r="471" spans="4:29" x14ac:dyDescent="0.35">
      <c r="D471" s="41"/>
      <c r="E471" s="41"/>
      <c r="F471" s="41"/>
      <c r="G471" s="41"/>
      <c r="H471" s="41"/>
      <c r="I471" s="42"/>
      <c r="J471" s="41"/>
      <c r="K471" s="42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3"/>
      <c r="Z471" s="41"/>
      <c r="AA471" s="44"/>
      <c r="AB471" s="79"/>
      <c r="AC471" s="44"/>
    </row>
    <row r="472" spans="4:29" x14ac:dyDescent="0.35">
      <c r="D472" s="41"/>
      <c r="E472" s="41"/>
      <c r="F472" s="41"/>
      <c r="G472" s="41"/>
      <c r="H472" s="41"/>
      <c r="I472" s="42"/>
      <c r="J472" s="41"/>
      <c r="K472" s="42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3"/>
      <c r="Z472" s="41"/>
      <c r="AA472" s="44"/>
      <c r="AB472" s="79"/>
      <c r="AC472" s="44"/>
    </row>
    <row r="473" spans="4:29" x14ac:dyDescent="0.35">
      <c r="D473" s="37"/>
      <c r="E473" s="37"/>
      <c r="F473" s="37"/>
      <c r="G473" s="37"/>
      <c r="H473" s="37"/>
      <c r="I473" s="38"/>
      <c r="J473" s="37"/>
      <c r="K473" s="38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9"/>
      <c r="Z473" s="37"/>
      <c r="AA473" s="40"/>
      <c r="AB473" s="78"/>
      <c r="AC473" s="40"/>
    </row>
    <row r="474" spans="4:29" x14ac:dyDescent="0.35">
      <c r="D474" s="37"/>
      <c r="E474" s="37"/>
      <c r="F474" s="37"/>
      <c r="G474" s="37"/>
      <c r="H474" s="37"/>
      <c r="I474" s="38"/>
      <c r="J474" s="37"/>
      <c r="K474" s="38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9"/>
      <c r="Z474" s="37"/>
      <c r="AA474" s="40"/>
      <c r="AB474" s="78"/>
      <c r="AC474" s="40"/>
    </row>
    <row r="475" spans="4:29" x14ac:dyDescent="0.35">
      <c r="D475" s="37"/>
      <c r="E475" s="37"/>
      <c r="F475" s="37"/>
      <c r="G475" s="37"/>
      <c r="H475" s="37"/>
      <c r="I475" s="38"/>
      <c r="J475" s="37"/>
      <c r="K475" s="38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9"/>
      <c r="Z475" s="37"/>
      <c r="AA475" s="40"/>
      <c r="AB475" s="78"/>
      <c r="AC475" s="40"/>
    </row>
    <row r="476" spans="4:29" x14ac:dyDescent="0.35">
      <c r="D476" s="41"/>
      <c r="E476" s="41"/>
      <c r="F476" s="41"/>
      <c r="G476" s="41"/>
      <c r="H476" s="41"/>
      <c r="I476" s="42"/>
      <c r="J476" s="41"/>
      <c r="K476" s="42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3"/>
      <c r="Z476" s="41"/>
      <c r="AA476" s="44"/>
      <c r="AB476" s="79"/>
      <c r="AC476" s="44"/>
    </row>
    <row r="477" spans="4:29" x14ac:dyDescent="0.35">
      <c r="D477" s="37"/>
      <c r="E477" s="37"/>
      <c r="F477" s="37"/>
      <c r="G477" s="37"/>
      <c r="H477" s="37"/>
      <c r="I477" s="38"/>
      <c r="J477" s="37"/>
      <c r="K477" s="38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9"/>
      <c r="Z477" s="37"/>
      <c r="AA477" s="40"/>
      <c r="AB477" s="78"/>
      <c r="AC477" s="40"/>
    </row>
    <row r="478" spans="4:29" x14ac:dyDescent="0.35">
      <c r="D478" s="37"/>
      <c r="E478" s="37"/>
      <c r="F478" s="37"/>
      <c r="G478" s="37"/>
      <c r="H478" s="37"/>
      <c r="I478" s="38"/>
      <c r="J478" s="37"/>
      <c r="K478" s="38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9"/>
      <c r="Z478" s="37"/>
      <c r="AA478" s="40"/>
      <c r="AB478" s="78"/>
      <c r="AC478" s="40"/>
    </row>
    <row r="479" spans="4:29" x14ac:dyDescent="0.35">
      <c r="D479" s="37"/>
      <c r="E479" s="37"/>
      <c r="F479" s="37"/>
      <c r="G479" s="37"/>
      <c r="H479" s="37"/>
      <c r="I479" s="38"/>
      <c r="J479" s="37"/>
      <c r="K479" s="38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9"/>
      <c r="Z479" s="37"/>
      <c r="AA479" s="40"/>
      <c r="AB479" s="78"/>
      <c r="AC479" s="40"/>
    </row>
    <row r="480" spans="4:29" x14ac:dyDescent="0.35">
      <c r="D480" s="37"/>
      <c r="E480" s="37"/>
      <c r="F480" s="37"/>
      <c r="G480" s="37"/>
      <c r="H480" s="37"/>
      <c r="I480" s="38"/>
      <c r="J480" s="37"/>
      <c r="K480" s="38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9"/>
      <c r="Z480" s="37"/>
      <c r="AA480" s="40"/>
      <c r="AB480" s="78"/>
      <c r="AC480" s="40"/>
    </row>
    <row r="481" spans="4:29" x14ac:dyDescent="0.35">
      <c r="D481" s="37"/>
      <c r="E481" s="37"/>
      <c r="F481" s="37"/>
      <c r="G481" s="37"/>
      <c r="H481" s="37"/>
      <c r="I481" s="38"/>
      <c r="J481" s="37"/>
      <c r="K481" s="38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9"/>
      <c r="Z481" s="37"/>
      <c r="AA481" s="40"/>
      <c r="AB481" s="78"/>
      <c r="AC481" s="40"/>
    </row>
    <row r="482" spans="4:29" x14ac:dyDescent="0.35">
      <c r="D482" s="37"/>
      <c r="E482" s="37"/>
      <c r="F482" s="37"/>
      <c r="G482" s="37"/>
      <c r="H482" s="37"/>
      <c r="I482" s="38"/>
      <c r="J482" s="37"/>
      <c r="K482" s="38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9"/>
      <c r="Z482" s="37"/>
      <c r="AA482" s="40"/>
      <c r="AB482" s="78"/>
      <c r="AC482" s="40"/>
    </row>
    <row r="483" spans="4:29" x14ac:dyDescent="0.35">
      <c r="D483" s="37"/>
      <c r="E483" s="37"/>
      <c r="F483" s="37"/>
      <c r="G483" s="37"/>
      <c r="H483" s="37"/>
      <c r="I483" s="38"/>
      <c r="J483" s="37"/>
      <c r="K483" s="38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9"/>
      <c r="Z483" s="37"/>
      <c r="AA483" s="40"/>
      <c r="AB483" s="78"/>
      <c r="AC483" s="40"/>
    </row>
    <row r="484" spans="4:29" x14ac:dyDescent="0.35">
      <c r="D484" s="37"/>
      <c r="E484" s="37"/>
      <c r="F484" s="37"/>
      <c r="G484" s="37"/>
      <c r="H484" s="37"/>
      <c r="I484" s="38"/>
      <c r="J484" s="37"/>
      <c r="K484" s="38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9"/>
      <c r="Z484" s="37"/>
      <c r="AA484" s="40"/>
      <c r="AB484" s="78"/>
      <c r="AC484" s="40"/>
    </row>
    <row r="485" spans="4:29" x14ac:dyDescent="0.35">
      <c r="D485" s="37"/>
      <c r="E485" s="37"/>
      <c r="F485" s="37"/>
      <c r="G485" s="37"/>
      <c r="H485" s="37"/>
      <c r="I485" s="38"/>
      <c r="J485" s="37"/>
      <c r="K485" s="38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9"/>
      <c r="Z485" s="37"/>
      <c r="AA485" s="40"/>
      <c r="AB485" s="78"/>
      <c r="AC485" s="40"/>
    </row>
    <row r="486" spans="4:29" x14ac:dyDescent="0.35">
      <c r="D486" s="37"/>
      <c r="E486" s="37"/>
      <c r="F486" s="37"/>
      <c r="G486" s="37"/>
      <c r="H486" s="37"/>
      <c r="I486" s="38"/>
      <c r="J486" s="37"/>
      <c r="K486" s="38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9"/>
      <c r="Z486" s="37"/>
      <c r="AA486" s="40"/>
      <c r="AB486" s="78"/>
      <c r="AC486" s="40"/>
    </row>
    <row r="487" spans="4:29" x14ac:dyDescent="0.35">
      <c r="D487" s="37"/>
      <c r="E487" s="37"/>
      <c r="F487" s="37"/>
      <c r="G487" s="37"/>
      <c r="H487" s="37"/>
      <c r="I487" s="38"/>
      <c r="J487" s="37"/>
      <c r="K487" s="38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9"/>
      <c r="Z487" s="37"/>
      <c r="AA487" s="40"/>
      <c r="AB487" s="78"/>
      <c r="AC487" s="40"/>
    </row>
    <row r="488" spans="4:29" x14ac:dyDescent="0.35">
      <c r="D488" s="37"/>
      <c r="E488" s="37"/>
      <c r="F488" s="37"/>
      <c r="G488" s="37"/>
      <c r="H488" s="37"/>
      <c r="I488" s="38"/>
      <c r="J488" s="37"/>
      <c r="K488" s="38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9"/>
      <c r="Z488" s="37"/>
      <c r="AA488" s="40"/>
      <c r="AB488" s="78"/>
      <c r="AC488" s="40"/>
    </row>
    <row r="489" spans="4:29" x14ac:dyDescent="0.35">
      <c r="D489" s="37"/>
      <c r="E489" s="37"/>
      <c r="F489" s="37"/>
      <c r="G489" s="37"/>
      <c r="H489" s="37"/>
      <c r="I489" s="38"/>
      <c r="J489" s="37"/>
      <c r="K489" s="38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9"/>
      <c r="Z489" s="37"/>
      <c r="AA489" s="40"/>
      <c r="AB489" s="78"/>
      <c r="AC489" s="40"/>
    </row>
    <row r="490" spans="4:29" x14ac:dyDescent="0.35">
      <c r="D490" s="37"/>
      <c r="E490" s="37"/>
      <c r="F490" s="37"/>
      <c r="G490" s="37"/>
      <c r="H490" s="37"/>
      <c r="I490" s="38"/>
      <c r="J490" s="37"/>
      <c r="K490" s="38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9"/>
      <c r="Z490" s="37"/>
      <c r="AA490" s="40"/>
      <c r="AB490" s="78"/>
      <c r="AC490" s="40"/>
    </row>
    <row r="491" spans="4:29" x14ac:dyDescent="0.35">
      <c r="D491" s="37"/>
      <c r="E491" s="37"/>
      <c r="F491" s="37"/>
      <c r="G491" s="37"/>
      <c r="H491" s="37"/>
      <c r="I491" s="38"/>
      <c r="J491" s="37"/>
      <c r="K491" s="38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9"/>
      <c r="Z491" s="37"/>
      <c r="AA491" s="40"/>
      <c r="AB491" s="78"/>
      <c r="AC491" s="40"/>
    </row>
    <row r="492" spans="4:29" x14ac:dyDescent="0.35">
      <c r="D492" s="37"/>
      <c r="E492" s="37"/>
      <c r="F492" s="37"/>
      <c r="G492" s="37"/>
      <c r="H492" s="37"/>
      <c r="I492" s="38"/>
      <c r="J492" s="37"/>
      <c r="K492" s="38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9"/>
      <c r="Z492" s="37"/>
      <c r="AA492" s="40"/>
      <c r="AB492" s="78"/>
      <c r="AC492" s="40"/>
    </row>
    <row r="493" spans="4:29" x14ac:dyDescent="0.35">
      <c r="D493" s="37"/>
      <c r="E493" s="37"/>
      <c r="F493" s="37"/>
      <c r="G493" s="37"/>
      <c r="H493" s="37"/>
      <c r="I493" s="38"/>
      <c r="J493" s="37"/>
      <c r="K493" s="38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9"/>
      <c r="Z493" s="37"/>
      <c r="AA493" s="40"/>
      <c r="AB493" s="78"/>
      <c r="AC493" s="40"/>
    </row>
    <row r="494" spans="4:29" x14ac:dyDescent="0.35">
      <c r="D494" s="37"/>
      <c r="E494" s="37"/>
      <c r="F494" s="37"/>
      <c r="G494" s="37"/>
      <c r="H494" s="37"/>
      <c r="I494" s="38"/>
      <c r="J494" s="37"/>
      <c r="K494" s="38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9"/>
      <c r="Z494" s="37"/>
      <c r="AA494" s="40"/>
      <c r="AB494" s="78"/>
      <c r="AC494" s="40"/>
    </row>
    <row r="495" spans="4:29" x14ac:dyDescent="0.35">
      <c r="D495" s="37"/>
      <c r="E495" s="37"/>
      <c r="F495" s="37"/>
      <c r="G495" s="37"/>
      <c r="H495" s="37"/>
      <c r="I495" s="38"/>
      <c r="J495" s="37"/>
      <c r="K495" s="38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9"/>
      <c r="Z495" s="37"/>
      <c r="AA495" s="40"/>
      <c r="AB495" s="78"/>
      <c r="AC495" s="40"/>
    </row>
    <row r="496" spans="4:29" x14ac:dyDescent="0.35">
      <c r="D496" s="37"/>
      <c r="E496" s="37"/>
      <c r="F496" s="37"/>
      <c r="G496" s="37"/>
      <c r="H496" s="37"/>
      <c r="I496" s="38"/>
      <c r="J496" s="37"/>
      <c r="K496" s="38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9"/>
      <c r="Z496" s="37"/>
      <c r="AA496" s="40"/>
      <c r="AB496" s="78"/>
      <c r="AC496" s="40"/>
    </row>
    <row r="497" spans="4:29" x14ac:dyDescent="0.35">
      <c r="D497" s="37"/>
      <c r="E497" s="37"/>
      <c r="F497" s="37"/>
      <c r="G497" s="37"/>
      <c r="H497" s="37"/>
      <c r="I497" s="38"/>
      <c r="J497" s="37"/>
      <c r="K497" s="38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9"/>
      <c r="Z497" s="37"/>
      <c r="AA497" s="40"/>
      <c r="AB497" s="78"/>
      <c r="AC497" s="40"/>
    </row>
    <row r="498" spans="4:29" x14ac:dyDescent="0.35">
      <c r="D498" s="37"/>
      <c r="E498" s="37"/>
      <c r="F498" s="37"/>
      <c r="G498" s="37"/>
      <c r="H498" s="37"/>
      <c r="I498" s="38"/>
      <c r="J498" s="37"/>
      <c r="K498" s="38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9"/>
      <c r="Z498" s="37"/>
      <c r="AA498" s="40"/>
      <c r="AB498" s="78"/>
      <c r="AC498" s="40"/>
    </row>
    <row r="499" spans="4:29" x14ac:dyDescent="0.35">
      <c r="D499" s="37"/>
      <c r="E499" s="37"/>
      <c r="F499" s="37"/>
      <c r="G499" s="37"/>
      <c r="H499" s="37"/>
      <c r="I499" s="38"/>
      <c r="J499" s="37"/>
      <c r="K499" s="38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9"/>
      <c r="Z499" s="37"/>
      <c r="AA499" s="40"/>
      <c r="AB499" s="78"/>
      <c r="AC499" s="40"/>
    </row>
    <row r="500" spans="4:29" x14ac:dyDescent="0.35">
      <c r="D500" s="37"/>
      <c r="E500" s="37"/>
      <c r="F500" s="37"/>
      <c r="G500" s="37"/>
      <c r="H500" s="37"/>
      <c r="I500" s="38"/>
      <c r="J500" s="37"/>
      <c r="K500" s="38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9"/>
      <c r="Z500" s="37"/>
      <c r="AA500" s="40"/>
      <c r="AB500" s="78"/>
      <c r="AC500" s="40"/>
    </row>
    <row r="501" spans="4:29" x14ac:dyDescent="0.35">
      <c r="D501" s="37"/>
      <c r="E501" s="37"/>
      <c r="F501" s="37"/>
      <c r="G501" s="37"/>
      <c r="H501" s="37"/>
      <c r="I501" s="38"/>
      <c r="J501" s="37"/>
      <c r="K501" s="38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9"/>
      <c r="Z501" s="37"/>
      <c r="AA501" s="40"/>
      <c r="AB501" s="78"/>
      <c r="AC501" s="40"/>
    </row>
    <row r="502" spans="4:29" x14ac:dyDescent="0.35">
      <c r="D502" s="37"/>
      <c r="E502" s="37"/>
      <c r="F502" s="37"/>
      <c r="G502" s="37"/>
      <c r="H502" s="37"/>
      <c r="I502" s="38"/>
      <c r="J502" s="37"/>
      <c r="K502" s="38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9"/>
      <c r="Z502" s="37"/>
      <c r="AA502" s="40"/>
      <c r="AB502" s="78"/>
      <c r="AC502" s="40"/>
    </row>
    <row r="503" spans="4:29" x14ac:dyDescent="0.35">
      <c r="D503" s="37"/>
      <c r="E503" s="37"/>
      <c r="F503" s="37"/>
      <c r="G503" s="37"/>
      <c r="H503" s="37"/>
      <c r="I503" s="38"/>
      <c r="J503" s="37"/>
      <c r="K503" s="38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9"/>
      <c r="Z503" s="37"/>
      <c r="AA503" s="40"/>
      <c r="AB503" s="78"/>
      <c r="AC503" s="40"/>
    </row>
    <row r="504" spans="4:29" x14ac:dyDescent="0.35">
      <c r="D504" s="37"/>
      <c r="E504" s="37"/>
      <c r="F504" s="37"/>
      <c r="G504" s="37"/>
      <c r="H504" s="37"/>
      <c r="I504" s="38"/>
      <c r="J504" s="37"/>
      <c r="K504" s="38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9"/>
      <c r="Z504" s="37"/>
      <c r="AA504" s="40"/>
      <c r="AB504" s="78"/>
      <c r="AC504" s="40"/>
    </row>
    <row r="505" spans="4:29" x14ac:dyDescent="0.35">
      <c r="D505" s="37"/>
      <c r="E505" s="37"/>
      <c r="F505" s="37"/>
      <c r="G505" s="37"/>
      <c r="H505" s="37"/>
      <c r="I505" s="38"/>
      <c r="J505" s="37"/>
      <c r="K505" s="38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9"/>
      <c r="Z505" s="37"/>
      <c r="AA505" s="40"/>
      <c r="AB505" s="78"/>
      <c r="AC505" s="40"/>
    </row>
    <row r="506" spans="4:29" x14ac:dyDescent="0.35">
      <c r="D506" s="37"/>
      <c r="E506" s="37"/>
      <c r="F506" s="37"/>
      <c r="G506" s="37"/>
      <c r="H506" s="37"/>
      <c r="I506" s="38"/>
      <c r="J506" s="37"/>
      <c r="K506" s="38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9"/>
      <c r="Z506" s="37"/>
      <c r="AA506" s="40"/>
      <c r="AB506" s="78"/>
      <c r="AC506" s="40"/>
    </row>
    <row r="507" spans="4:29" x14ac:dyDescent="0.35">
      <c r="D507" s="37"/>
      <c r="E507" s="37"/>
      <c r="F507" s="37"/>
      <c r="G507" s="37"/>
      <c r="H507" s="37"/>
      <c r="I507" s="38"/>
      <c r="J507" s="37"/>
      <c r="K507" s="38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9"/>
      <c r="Z507" s="37"/>
      <c r="AA507" s="40"/>
      <c r="AB507" s="78"/>
      <c r="AC507" s="40"/>
    </row>
    <row r="508" spans="4:29" x14ac:dyDescent="0.35">
      <c r="D508" s="37"/>
      <c r="E508" s="37"/>
      <c r="F508" s="37"/>
      <c r="G508" s="37"/>
      <c r="H508" s="37"/>
      <c r="I508" s="38"/>
      <c r="J508" s="37"/>
      <c r="K508" s="38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9"/>
      <c r="Z508" s="37"/>
      <c r="AA508" s="40"/>
      <c r="AB508" s="78"/>
      <c r="AC508" s="40"/>
    </row>
    <row r="509" spans="4:29" x14ac:dyDescent="0.35">
      <c r="D509" s="37"/>
      <c r="E509" s="37"/>
      <c r="F509" s="37"/>
      <c r="G509" s="37"/>
      <c r="H509" s="37"/>
      <c r="I509" s="38"/>
      <c r="J509" s="37"/>
      <c r="K509" s="38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9"/>
      <c r="Z509" s="37"/>
      <c r="AA509" s="40"/>
      <c r="AB509" s="78"/>
      <c r="AC509" s="40"/>
    </row>
    <row r="510" spans="4:29" x14ac:dyDescent="0.35">
      <c r="D510" s="41"/>
      <c r="E510" s="41"/>
      <c r="F510" s="41"/>
      <c r="G510" s="41"/>
      <c r="H510" s="41"/>
      <c r="I510" s="42"/>
      <c r="J510" s="41"/>
      <c r="K510" s="42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3"/>
      <c r="Z510" s="41"/>
      <c r="AA510" s="44"/>
      <c r="AB510" s="79"/>
      <c r="AC510" s="44"/>
    </row>
    <row r="511" spans="4:29" x14ac:dyDescent="0.35">
      <c r="D511" s="37"/>
      <c r="E511" s="37"/>
      <c r="F511" s="37"/>
      <c r="G511" s="37"/>
      <c r="H511" s="37"/>
      <c r="I511" s="38"/>
      <c r="J511" s="37"/>
      <c r="K511" s="38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9"/>
      <c r="Z511" s="37"/>
      <c r="AA511" s="40"/>
      <c r="AB511" s="78"/>
      <c r="AC511" s="40"/>
    </row>
    <row r="512" spans="4:29" x14ac:dyDescent="0.35">
      <c r="D512" s="37"/>
      <c r="E512" s="37"/>
      <c r="F512" s="37"/>
      <c r="G512" s="37"/>
      <c r="H512" s="37"/>
      <c r="I512" s="38"/>
      <c r="J512" s="37"/>
      <c r="K512" s="38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9"/>
      <c r="Z512" s="37"/>
      <c r="AA512" s="40"/>
      <c r="AB512" s="78"/>
      <c r="AC512" s="40"/>
    </row>
    <row r="513" spans="4:29" x14ac:dyDescent="0.35">
      <c r="D513" s="37"/>
      <c r="E513" s="37"/>
      <c r="F513" s="37"/>
      <c r="G513" s="37"/>
      <c r="H513" s="37"/>
      <c r="I513" s="38"/>
      <c r="J513" s="37"/>
      <c r="K513" s="38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9"/>
      <c r="Z513" s="37"/>
      <c r="AA513" s="40"/>
      <c r="AB513" s="78"/>
      <c r="AC513" s="40"/>
    </row>
    <row r="514" spans="4:29" x14ac:dyDescent="0.35">
      <c r="D514" s="37"/>
      <c r="E514" s="37"/>
      <c r="F514" s="37"/>
      <c r="G514" s="37"/>
      <c r="H514" s="37"/>
      <c r="I514" s="38"/>
      <c r="J514" s="37"/>
      <c r="K514" s="38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9"/>
      <c r="Z514" s="37"/>
      <c r="AA514" s="40"/>
      <c r="AB514" s="78"/>
      <c r="AC514" s="40"/>
    </row>
    <row r="515" spans="4:29" x14ac:dyDescent="0.35">
      <c r="D515" s="37"/>
      <c r="E515" s="37"/>
      <c r="F515" s="37"/>
      <c r="G515" s="37"/>
      <c r="H515" s="37"/>
      <c r="I515" s="38"/>
      <c r="J515" s="37"/>
      <c r="K515" s="38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9"/>
      <c r="Z515" s="37"/>
      <c r="AA515" s="40"/>
      <c r="AB515" s="78"/>
      <c r="AC515" s="40"/>
    </row>
    <row r="516" spans="4:29" x14ac:dyDescent="0.35">
      <c r="D516" s="37"/>
      <c r="E516" s="37"/>
      <c r="F516" s="37"/>
      <c r="G516" s="37"/>
      <c r="H516" s="37"/>
      <c r="I516" s="38"/>
      <c r="J516" s="37"/>
      <c r="K516" s="38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9"/>
      <c r="Z516" s="37"/>
      <c r="AA516" s="40"/>
      <c r="AB516" s="78"/>
      <c r="AC516" s="40"/>
    </row>
    <row r="517" spans="4:29" x14ac:dyDescent="0.35">
      <c r="D517" s="41"/>
      <c r="E517" s="41"/>
      <c r="F517" s="41"/>
      <c r="G517" s="41"/>
      <c r="H517" s="41"/>
      <c r="I517" s="42"/>
      <c r="J517" s="41"/>
      <c r="K517" s="42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3"/>
      <c r="Z517" s="41"/>
      <c r="AA517" s="44"/>
      <c r="AB517" s="79"/>
      <c r="AC517" s="44"/>
    </row>
    <row r="518" spans="4:29" x14ac:dyDescent="0.35">
      <c r="D518" s="37"/>
      <c r="E518" s="37"/>
      <c r="F518" s="37"/>
      <c r="G518" s="37"/>
      <c r="H518" s="37"/>
      <c r="I518" s="38"/>
      <c r="J518" s="37"/>
      <c r="K518" s="38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9"/>
      <c r="Z518" s="37"/>
      <c r="AA518" s="40"/>
      <c r="AB518" s="78"/>
      <c r="AC518" s="40"/>
    </row>
    <row r="519" spans="4:29" x14ac:dyDescent="0.35">
      <c r="D519" s="37"/>
      <c r="E519" s="37"/>
      <c r="F519" s="37"/>
      <c r="G519" s="37"/>
      <c r="H519" s="37"/>
      <c r="I519" s="38"/>
      <c r="J519" s="37"/>
      <c r="K519" s="38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9"/>
      <c r="Z519" s="37"/>
      <c r="AA519" s="40"/>
      <c r="AB519" s="78"/>
      <c r="AC519" s="40"/>
    </row>
    <row r="520" spans="4:29" x14ac:dyDescent="0.35">
      <c r="D520" s="37"/>
      <c r="E520" s="37"/>
      <c r="F520" s="37"/>
      <c r="G520" s="37"/>
      <c r="H520" s="37"/>
      <c r="I520" s="38"/>
      <c r="J520" s="37"/>
      <c r="K520" s="38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9"/>
      <c r="Z520" s="37"/>
      <c r="AA520" s="40"/>
      <c r="AB520" s="78"/>
      <c r="AC520" s="40"/>
    </row>
    <row r="521" spans="4:29" x14ac:dyDescent="0.35">
      <c r="D521" s="41"/>
      <c r="E521" s="41"/>
      <c r="F521" s="41"/>
      <c r="G521" s="41"/>
      <c r="H521" s="41"/>
      <c r="I521" s="42"/>
      <c r="J521" s="41"/>
      <c r="K521" s="42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3"/>
      <c r="Z521" s="41"/>
      <c r="AA521" s="44"/>
      <c r="AB521" s="79"/>
      <c r="AC521" s="44"/>
    </row>
    <row r="522" spans="4:29" x14ac:dyDescent="0.35">
      <c r="D522" s="37"/>
      <c r="E522" s="37"/>
      <c r="F522" s="37"/>
      <c r="G522" s="37"/>
      <c r="H522" s="37"/>
      <c r="I522" s="38"/>
      <c r="J522" s="37"/>
      <c r="K522" s="38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9"/>
      <c r="Z522" s="37"/>
      <c r="AA522" s="40"/>
      <c r="AB522" s="78"/>
      <c r="AC522" s="40"/>
    </row>
    <row r="523" spans="4:29" x14ac:dyDescent="0.35">
      <c r="D523" s="37"/>
      <c r="E523" s="37"/>
      <c r="F523" s="37"/>
      <c r="G523" s="37"/>
      <c r="H523" s="37"/>
      <c r="I523" s="38"/>
      <c r="J523" s="37"/>
      <c r="K523" s="38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9"/>
      <c r="Z523" s="37"/>
      <c r="AA523" s="40"/>
      <c r="AB523" s="78"/>
      <c r="AC523" s="40"/>
    </row>
    <row r="524" spans="4:29" x14ac:dyDescent="0.35">
      <c r="D524" s="37"/>
      <c r="E524" s="37"/>
      <c r="F524" s="37"/>
      <c r="G524" s="37"/>
      <c r="H524" s="37"/>
      <c r="I524" s="38"/>
      <c r="J524" s="37"/>
      <c r="K524" s="38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9"/>
      <c r="Z524" s="37"/>
      <c r="AA524" s="40"/>
      <c r="AB524" s="78"/>
      <c r="AC524" s="40"/>
    </row>
    <row r="525" spans="4:29" x14ac:dyDescent="0.35">
      <c r="D525" s="37"/>
      <c r="E525" s="37"/>
      <c r="F525" s="37"/>
      <c r="G525" s="37"/>
      <c r="H525" s="37"/>
      <c r="I525" s="38"/>
      <c r="J525" s="37"/>
      <c r="K525" s="38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9"/>
      <c r="Z525" s="37"/>
      <c r="AA525" s="40"/>
      <c r="AB525" s="78"/>
      <c r="AC525" s="40"/>
    </row>
    <row r="526" spans="4:29" x14ac:dyDescent="0.35">
      <c r="D526" s="37"/>
      <c r="E526" s="37"/>
      <c r="F526" s="37"/>
      <c r="G526" s="37"/>
      <c r="H526" s="37"/>
      <c r="I526" s="38"/>
      <c r="J526" s="37"/>
      <c r="K526" s="38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9"/>
      <c r="Z526" s="37"/>
      <c r="AA526" s="40"/>
      <c r="AB526" s="78"/>
      <c r="AC526" s="40"/>
    </row>
    <row r="527" spans="4:29" x14ac:dyDescent="0.35">
      <c r="D527" s="37"/>
      <c r="E527" s="37"/>
      <c r="F527" s="37"/>
      <c r="G527" s="37"/>
      <c r="H527" s="37"/>
      <c r="I527" s="38"/>
      <c r="J527" s="37"/>
      <c r="K527" s="38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9"/>
      <c r="Z527" s="37"/>
      <c r="AA527" s="40"/>
      <c r="AB527" s="78"/>
      <c r="AC527" s="40"/>
    </row>
    <row r="528" spans="4:29" x14ac:dyDescent="0.35">
      <c r="D528" s="41"/>
      <c r="E528" s="41"/>
      <c r="F528" s="41"/>
      <c r="G528" s="41"/>
      <c r="H528" s="41"/>
      <c r="I528" s="42"/>
      <c r="J528" s="41"/>
      <c r="K528" s="42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3"/>
      <c r="Z528" s="41"/>
      <c r="AA528" s="44"/>
      <c r="AB528" s="79"/>
      <c r="AC528" s="44"/>
    </row>
    <row r="529" spans="4:29" x14ac:dyDescent="0.35">
      <c r="D529" s="37"/>
      <c r="E529" s="37"/>
      <c r="F529" s="37"/>
      <c r="G529" s="37"/>
      <c r="H529" s="37"/>
      <c r="I529" s="38"/>
      <c r="J529" s="37"/>
      <c r="K529" s="38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9"/>
      <c r="Z529" s="37"/>
      <c r="AA529" s="40"/>
      <c r="AB529" s="78"/>
      <c r="AC529" s="40"/>
    </row>
    <row r="530" spans="4:29" x14ac:dyDescent="0.35">
      <c r="D530" s="37"/>
      <c r="E530" s="37"/>
      <c r="F530" s="37"/>
      <c r="G530" s="37"/>
      <c r="H530" s="37"/>
      <c r="I530" s="38"/>
      <c r="J530" s="37"/>
      <c r="K530" s="38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9"/>
      <c r="Z530" s="37"/>
      <c r="AA530" s="40"/>
      <c r="AB530" s="78"/>
      <c r="AC530" s="40"/>
    </row>
    <row r="531" spans="4:29" x14ac:dyDescent="0.35">
      <c r="D531" s="37"/>
      <c r="E531" s="37"/>
      <c r="F531" s="37"/>
      <c r="G531" s="37"/>
      <c r="H531" s="37"/>
      <c r="I531" s="38"/>
      <c r="J531" s="37"/>
      <c r="K531" s="38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9"/>
      <c r="Z531" s="37"/>
      <c r="AA531" s="40"/>
      <c r="AB531" s="78"/>
      <c r="AC531" s="40"/>
    </row>
    <row r="532" spans="4:29" x14ac:dyDescent="0.35">
      <c r="D532" s="37"/>
      <c r="E532" s="37"/>
      <c r="F532" s="37"/>
      <c r="G532" s="37"/>
      <c r="H532" s="37"/>
      <c r="I532" s="38"/>
      <c r="J532" s="37"/>
      <c r="K532" s="38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9"/>
      <c r="Z532" s="37"/>
      <c r="AA532" s="40"/>
      <c r="AB532" s="78"/>
      <c r="AC532" s="40"/>
    </row>
    <row r="533" spans="4:29" x14ac:dyDescent="0.35">
      <c r="D533" s="37"/>
      <c r="E533" s="37"/>
      <c r="F533" s="37"/>
      <c r="G533" s="37"/>
      <c r="H533" s="37"/>
      <c r="I533" s="38"/>
      <c r="J533" s="37"/>
      <c r="K533" s="38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9"/>
      <c r="Z533" s="37"/>
      <c r="AA533" s="40"/>
      <c r="AB533" s="78"/>
      <c r="AC533" s="40"/>
    </row>
    <row r="534" spans="4:29" x14ac:dyDescent="0.35">
      <c r="D534" s="37"/>
      <c r="E534" s="37"/>
      <c r="F534" s="37"/>
      <c r="G534" s="37"/>
      <c r="H534" s="37"/>
      <c r="I534" s="38"/>
      <c r="J534" s="37"/>
      <c r="K534" s="38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9"/>
      <c r="Z534" s="37"/>
      <c r="AA534" s="40"/>
      <c r="AB534" s="78"/>
      <c r="AC534" s="40"/>
    </row>
    <row r="535" spans="4:29" x14ac:dyDescent="0.35">
      <c r="D535" s="41"/>
      <c r="E535" s="41"/>
      <c r="F535" s="41"/>
      <c r="G535" s="41"/>
      <c r="H535" s="41"/>
      <c r="I535" s="42"/>
      <c r="J535" s="41"/>
      <c r="K535" s="42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3"/>
      <c r="Z535" s="41"/>
      <c r="AA535" s="44"/>
      <c r="AB535" s="79"/>
      <c r="AC535" s="44"/>
    </row>
    <row r="536" spans="4:29" x14ac:dyDescent="0.35">
      <c r="D536" s="37"/>
      <c r="E536" s="37"/>
      <c r="F536" s="37"/>
      <c r="G536" s="37"/>
      <c r="H536" s="37"/>
      <c r="I536" s="38"/>
      <c r="J536" s="37"/>
      <c r="K536" s="38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9"/>
      <c r="Z536" s="37"/>
      <c r="AA536" s="40"/>
      <c r="AB536" s="78"/>
      <c r="AC536" s="40"/>
    </row>
    <row r="537" spans="4:29" x14ac:dyDescent="0.35">
      <c r="D537" s="37"/>
      <c r="E537" s="37"/>
      <c r="F537" s="37"/>
      <c r="G537" s="37"/>
      <c r="H537" s="37"/>
      <c r="I537" s="38"/>
      <c r="J537" s="37"/>
      <c r="K537" s="38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9"/>
      <c r="Z537" s="37"/>
      <c r="AA537" s="40"/>
      <c r="AB537" s="78"/>
      <c r="AC537" s="40"/>
    </row>
    <row r="538" spans="4:29" x14ac:dyDescent="0.35">
      <c r="D538" s="37"/>
      <c r="E538" s="37"/>
      <c r="F538" s="37"/>
      <c r="G538" s="37"/>
      <c r="H538" s="37"/>
      <c r="I538" s="38"/>
      <c r="J538" s="37"/>
      <c r="K538" s="38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9"/>
      <c r="Z538" s="37"/>
      <c r="AA538" s="40"/>
      <c r="AB538" s="78"/>
      <c r="AC538" s="40"/>
    </row>
    <row r="539" spans="4:29" x14ac:dyDescent="0.35">
      <c r="D539" s="37"/>
      <c r="E539" s="37"/>
      <c r="F539" s="37"/>
      <c r="G539" s="37"/>
      <c r="H539" s="37"/>
      <c r="I539" s="38"/>
      <c r="J539" s="37"/>
      <c r="K539" s="38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9"/>
      <c r="Z539" s="37"/>
      <c r="AA539" s="40"/>
      <c r="AB539" s="78"/>
      <c r="AC539" s="40"/>
    </row>
    <row r="540" spans="4:29" x14ac:dyDescent="0.35">
      <c r="D540" s="41"/>
      <c r="E540" s="41"/>
      <c r="F540" s="41"/>
      <c r="G540" s="41"/>
      <c r="H540" s="41"/>
      <c r="I540" s="42"/>
      <c r="J540" s="41"/>
      <c r="K540" s="42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3"/>
      <c r="Z540" s="41"/>
      <c r="AA540" s="44"/>
      <c r="AB540" s="79"/>
      <c r="AC540" s="44"/>
    </row>
    <row r="541" spans="4:29" x14ac:dyDescent="0.35">
      <c r="D541" s="37"/>
      <c r="E541" s="37"/>
      <c r="F541" s="37"/>
      <c r="G541" s="37"/>
      <c r="H541" s="37"/>
      <c r="I541" s="38"/>
      <c r="J541" s="37"/>
      <c r="K541" s="38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9"/>
      <c r="Z541" s="37"/>
      <c r="AA541" s="40"/>
      <c r="AB541" s="78"/>
      <c r="AC541" s="40"/>
    </row>
    <row r="542" spans="4:29" x14ac:dyDescent="0.35">
      <c r="D542" s="37"/>
      <c r="E542" s="37"/>
      <c r="F542" s="37"/>
      <c r="G542" s="37"/>
      <c r="H542" s="37"/>
      <c r="I542" s="38"/>
      <c r="J542" s="37"/>
      <c r="K542" s="38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9"/>
      <c r="Z542" s="37"/>
      <c r="AA542" s="40"/>
      <c r="AB542" s="78"/>
      <c r="AC542" s="40"/>
    </row>
    <row r="543" spans="4:29" x14ac:dyDescent="0.35">
      <c r="D543" s="37"/>
      <c r="E543" s="37"/>
      <c r="F543" s="37"/>
      <c r="G543" s="37"/>
      <c r="H543" s="37"/>
      <c r="I543" s="38"/>
      <c r="J543" s="37"/>
      <c r="K543" s="38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9"/>
      <c r="Z543" s="37"/>
      <c r="AA543" s="40"/>
      <c r="AB543" s="78"/>
      <c r="AC543" s="40"/>
    </row>
    <row r="544" spans="4:29" x14ac:dyDescent="0.35">
      <c r="D544" s="37"/>
      <c r="E544" s="37"/>
      <c r="F544" s="37"/>
      <c r="G544" s="37"/>
      <c r="H544" s="37"/>
      <c r="I544" s="38"/>
      <c r="J544" s="37"/>
      <c r="K544" s="38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9"/>
      <c r="Z544" s="37"/>
      <c r="AA544" s="40"/>
      <c r="AB544" s="78"/>
      <c r="AC544" s="40"/>
    </row>
    <row r="545" spans="4:29" x14ac:dyDescent="0.35">
      <c r="D545" s="41"/>
      <c r="E545" s="41"/>
      <c r="F545" s="41"/>
      <c r="G545" s="41"/>
      <c r="H545" s="41"/>
      <c r="I545" s="42"/>
      <c r="J545" s="41"/>
      <c r="K545" s="42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3"/>
      <c r="Z545" s="41"/>
      <c r="AA545" s="44"/>
      <c r="AB545" s="79"/>
      <c r="AC545" s="44"/>
    </row>
    <row r="546" spans="4:29" x14ac:dyDescent="0.35">
      <c r="D546" s="37"/>
      <c r="E546" s="37"/>
      <c r="F546" s="37"/>
      <c r="G546" s="37"/>
      <c r="H546" s="37"/>
      <c r="I546" s="38"/>
      <c r="J546" s="37"/>
      <c r="K546" s="38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9"/>
      <c r="Z546" s="37"/>
      <c r="AA546" s="40"/>
      <c r="AB546" s="78"/>
      <c r="AC546" s="40"/>
    </row>
    <row r="547" spans="4:29" x14ac:dyDescent="0.35">
      <c r="D547" s="37"/>
      <c r="E547" s="37"/>
      <c r="F547" s="37"/>
      <c r="G547" s="37"/>
      <c r="H547" s="37"/>
      <c r="I547" s="38"/>
      <c r="J547" s="37"/>
      <c r="K547" s="38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9"/>
      <c r="Z547" s="37"/>
      <c r="AA547" s="40"/>
      <c r="AB547" s="78"/>
      <c r="AC547" s="40"/>
    </row>
    <row r="548" spans="4:29" x14ac:dyDescent="0.35">
      <c r="D548" s="37"/>
      <c r="E548" s="37"/>
      <c r="F548" s="37"/>
      <c r="G548" s="37"/>
      <c r="H548" s="37"/>
      <c r="I548" s="38"/>
      <c r="J548" s="37"/>
      <c r="K548" s="38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9"/>
      <c r="Z548" s="37"/>
      <c r="AA548" s="40"/>
      <c r="AB548" s="78"/>
      <c r="AC548" s="40"/>
    </row>
    <row r="549" spans="4:29" x14ac:dyDescent="0.35">
      <c r="D549" s="37"/>
      <c r="E549" s="37"/>
      <c r="F549" s="37"/>
      <c r="G549" s="37"/>
      <c r="H549" s="37"/>
      <c r="I549" s="38"/>
      <c r="J549" s="37"/>
      <c r="K549" s="38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9"/>
      <c r="Z549" s="37"/>
      <c r="AA549" s="40"/>
      <c r="AB549" s="78"/>
      <c r="AC549" s="40"/>
    </row>
    <row r="550" spans="4:29" x14ac:dyDescent="0.35">
      <c r="D550" s="41"/>
      <c r="E550" s="41"/>
      <c r="F550" s="41"/>
      <c r="G550" s="41"/>
      <c r="H550" s="41"/>
      <c r="I550" s="42"/>
      <c r="J550" s="41"/>
      <c r="K550" s="42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3"/>
      <c r="Z550" s="41"/>
      <c r="AA550" s="44"/>
      <c r="AB550" s="79"/>
      <c r="AC550" s="44"/>
    </row>
    <row r="551" spans="4:29" x14ac:dyDescent="0.35">
      <c r="D551" s="37"/>
      <c r="E551" s="37"/>
      <c r="F551" s="37"/>
      <c r="G551" s="37"/>
      <c r="H551" s="37"/>
      <c r="I551" s="38"/>
      <c r="J551" s="37"/>
      <c r="K551" s="38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9"/>
      <c r="Z551" s="37"/>
      <c r="AA551" s="40"/>
      <c r="AB551" s="78"/>
      <c r="AC551" s="40"/>
    </row>
    <row r="552" spans="4:29" x14ac:dyDescent="0.35">
      <c r="D552" s="37"/>
      <c r="E552" s="37"/>
      <c r="F552" s="37"/>
      <c r="G552" s="37"/>
      <c r="H552" s="37"/>
      <c r="I552" s="38"/>
      <c r="J552" s="37"/>
      <c r="K552" s="38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9"/>
      <c r="Z552" s="37"/>
      <c r="AA552" s="40"/>
      <c r="AB552" s="78"/>
      <c r="AC552" s="40"/>
    </row>
    <row r="553" spans="4:29" x14ac:dyDescent="0.35">
      <c r="D553" s="37"/>
      <c r="E553" s="37"/>
      <c r="F553" s="37"/>
      <c r="G553" s="37"/>
      <c r="H553" s="37"/>
      <c r="I553" s="38"/>
      <c r="J553" s="37"/>
      <c r="K553" s="38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9"/>
      <c r="Z553" s="37"/>
      <c r="AA553" s="40"/>
      <c r="AB553" s="78"/>
      <c r="AC553" s="40"/>
    </row>
    <row r="554" spans="4:29" x14ac:dyDescent="0.35">
      <c r="D554" s="37"/>
      <c r="E554" s="37"/>
      <c r="F554" s="37"/>
      <c r="G554" s="37"/>
      <c r="H554" s="37"/>
      <c r="I554" s="38"/>
      <c r="J554" s="37"/>
      <c r="K554" s="38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9"/>
      <c r="Z554" s="37"/>
      <c r="AA554" s="40"/>
      <c r="AB554" s="78"/>
      <c r="AC554" s="40"/>
    </row>
    <row r="555" spans="4:29" x14ac:dyDescent="0.35">
      <c r="D555" s="37"/>
      <c r="E555" s="37"/>
      <c r="F555" s="37"/>
      <c r="G555" s="37"/>
      <c r="H555" s="37"/>
      <c r="I555" s="38"/>
      <c r="J555" s="37"/>
      <c r="K555" s="38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9"/>
      <c r="Z555" s="37"/>
      <c r="AA555" s="40"/>
      <c r="AB555" s="78"/>
      <c r="AC555" s="40"/>
    </row>
    <row r="556" spans="4:29" x14ac:dyDescent="0.35">
      <c r="D556" s="37"/>
      <c r="E556" s="37"/>
      <c r="F556" s="37"/>
      <c r="G556" s="37"/>
      <c r="H556" s="37"/>
      <c r="I556" s="38"/>
      <c r="J556" s="37"/>
      <c r="K556" s="38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9"/>
      <c r="Z556" s="37"/>
      <c r="AA556" s="40"/>
      <c r="AB556" s="78"/>
      <c r="AC556" s="40"/>
    </row>
    <row r="557" spans="4:29" x14ac:dyDescent="0.35">
      <c r="D557" s="37"/>
      <c r="E557" s="37"/>
      <c r="F557" s="37"/>
      <c r="G557" s="37"/>
      <c r="H557" s="37"/>
      <c r="I557" s="38"/>
      <c r="J557" s="37"/>
      <c r="K557" s="38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9"/>
      <c r="Z557" s="37"/>
      <c r="AA557" s="40"/>
      <c r="AB557" s="78"/>
      <c r="AC557" s="40"/>
    </row>
    <row r="558" spans="4:29" x14ac:dyDescent="0.35">
      <c r="D558" s="37"/>
      <c r="E558" s="37"/>
      <c r="F558" s="37"/>
      <c r="G558" s="37"/>
      <c r="H558" s="37"/>
      <c r="I558" s="38"/>
      <c r="J558" s="37"/>
      <c r="K558" s="38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9"/>
      <c r="Z558" s="37"/>
      <c r="AA558" s="40"/>
      <c r="AB558" s="78"/>
      <c r="AC558" s="40"/>
    </row>
    <row r="559" spans="4:29" x14ac:dyDescent="0.35">
      <c r="D559" s="41"/>
      <c r="E559" s="41"/>
      <c r="F559" s="41"/>
      <c r="G559" s="41"/>
      <c r="H559" s="41"/>
      <c r="I559" s="42"/>
      <c r="J559" s="41"/>
      <c r="K559" s="42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3"/>
      <c r="Z559" s="41"/>
      <c r="AA559" s="44"/>
      <c r="AB559" s="79"/>
      <c r="AC559" s="44"/>
    </row>
    <row r="560" spans="4:29" x14ac:dyDescent="0.35">
      <c r="D560" s="37"/>
      <c r="E560" s="37"/>
      <c r="F560" s="37"/>
      <c r="G560" s="37"/>
      <c r="H560" s="37"/>
      <c r="I560" s="38"/>
      <c r="J560" s="37"/>
      <c r="K560" s="38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9"/>
      <c r="Z560" s="37"/>
      <c r="AA560" s="40"/>
      <c r="AB560" s="78"/>
      <c r="AC560" s="40"/>
    </row>
    <row r="561" spans="4:29" x14ac:dyDescent="0.35">
      <c r="D561" s="37"/>
      <c r="E561" s="37"/>
      <c r="F561" s="37"/>
      <c r="G561" s="37"/>
      <c r="H561" s="37"/>
      <c r="I561" s="38"/>
      <c r="J561" s="37"/>
      <c r="K561" s="38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9"/>
      <c r="Z561" s="37"/>
      <c r="AA561" s="40"/>
      <c r="AB561" s="78"/>
      <c r="AC561" s="40"/>
    </row>
    <row r="562" spans="4:29" x14ac:dyDescent="0.35">
      <c r="D562" s="37"/>
      <c r="E562" s="37"/>
      <c r="F562" s="37"/>
      <c r="G562" s="37"/>
      <c r="H562" s="37"/>
      <c r="I562" s="38"/>
      <c r="J562" s="37"/>
      <c r="K562" s="38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9"/>
      <c r="Z562" s="37"/>
      <c r="AA562" s="40"/>
      <c r="AB562" s="78"/>
      <c r="AC562" s="40"/>
    </row>
    <row r="563" spans="4:29" x14ac:dyDescent="0.35">
      <c r="D563" s="37"/>
      <c r="E563" s="37"/>
      <c r="F563" s="37"/>
      <c r="G563" s="37"/>
      <c r="H563" s="37"/>
      <c r="I563" s="38"/>
      <c r="J563" s="37"/>
      <c r="K563" s="38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9"/>
      <c r="Z563" s="37"/>
      <c r="AA563" s="40"/>
      <c r="AB563" s="78"/>
      <c r="AC563" s="40"/>
    </row>
    <row r="564" spans="4:29" x14ac:dyDescent="0.35">
      <c r="D564" s="37"/>
      <c r="E564" s="37"/>
      <c r="F564" s="37"/>
      <c r="G564" s="37"/>
      <c r="H564" s="37"/>
      <c r="I564" s="38"/>
      <c r="J564" s="37"/>
      <c r="K564" s="38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9"/>
      <c r="Z564" s="37"/>
      <c r="AA564" s="40"/>
      <c r="AB564" s="78"/>
      <c r="AC564" s="40"/>
    </row>
    <row r="565" spans="4:29" x14ac:dyDescent="0.35">
      <c r="D565" s="37"/>
      <c r="E565" s="37"/>
      <c r="F565" s="37"/>
      <c r="G565" s="37"/>
      <c r="H565" s="37"/>
      <c r="I565" s="38"/>
      <c r="J565" s="37"/>
      <c r="K565" s="38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9"/>
      <c r="Z565" s="37"/>
      <c r="AA565" s="40"/>
      <c r="AB565" s="78"/>
      <c r="AC565" s="40"/>
    </row>
    <row r="566" spans="4:29" x14ac:dyDescent="0.35">
      <c r="D566" s="37"/>
      <c r="E566" s="37"/>
      <c r="F566" s="37"/>
      <c r="G566" s="37"/>
      <c r="H566" s="37"/>
      <c r="I566" s="38"/>
      <c r="J566" s="37"/>
      <c r="K566" s="38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9"/>
      <c r="Z566" s="37"/>
      <c r="AA566" s="40"/>
      <c r="AB566" s="78"/>
      <c r="AC566" s="40"/>
    </row>
    <row r="567" spans="4:29" x14ac:dyDescent="0.35">
      <c r="D567" s="37"/>
      <c r="E567" s="37"/>
      <c r="F567" s="37"/>
      <c r="G567" s="37"/>
      <c r="H567" s="37"/>
      <c r="I567" s="38"/>
      <c r="J567" s="37"/>
      <c r="K567" s="38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9"/>
      <c r="Z567" s="37"/>
      <c r="AA567" s="40"/>
      <c r="AB567" s="78"/>
      <c r="AC567" s="40"/>
    </row>
    <row r="568" spans="4:29" x14ac:dyDescent="0.35">
      <c r="D568" s="37"/>
      <c r="E568" s="37"/>
      <c r="F568" s="37"/>
      <c r="G568" s="37"/>
      <c r="H568" s="37"/>
      <c r="I568" s="38"/>
      <c r="J568" s="37"/>
      <c r="K568" s="38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9"/>
      <c r="Z568" s="37"/>
      <c r="AA568" s="40"/>
      <c r="AB568" s="78"/>
      <c r="AC568" s="40"/>
    </row>
    <row r="569" spans="4:29" x14ac:dyDescent="0.35">
      <c r="D569" s="37"/>
      <c r="E569" s="37"/>
      <c r="F569" s="37"/>
      <c r="G569" s="37"/>
      <c r="H569" s="37"/>
      <c r="I569" s="38"/>
      <c r="J569" s="37"/>
      <c r="K569" s="38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9"/>
      <c r="Z569" s="37"/>
      <c r="AA569" s="40"/>
      <c r="AB569" s="78"/>
      <c r="AC569" s="40"/>
    </row>
    <row r="570" spans="4:29" x14ac:dyDescent="0.35">
      <c r="D570" s="37"/>
      <c r="E570" s="37"/>
      <c r="F570" s="37"/>
      <c r="G570" s="37"/>
      <c r="H570" s="37"/>
      <c r="I570" s="38"/>
      <c r="J570" s="37"/>
      <c r="K570" s="38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9"/>
      <c r="Z570" s="37"/>
      <c r="AA570" s="40"/>
      <c r="AB570" s="78"/>
      <c r="AC570" s="40"/>
    </row>
    <row r="571" spans="4:29" x14ac:dyDescent="0.35">
      <c r="D571" s="37"/>
      <c r="E571" s="37"/>
      <c r="F571" s="37"/>
      <c r="G571" s="37"/>
      <c r="H571" s="37"/>
      <c r="I571" s="38"/>
      <c r="J571" s="37"/>
      <c r="K571" s="38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9"/>
      <c r="Z571" s="37"/>
      <c r="AA571" s="40"/>
      <c r="AB571" s="78"/>
      <c r="AC571" s="40"/>
    </row>
    <row r="572" spans="4:29" x14ac:dyDescent="0.35">
      <c r="D572" s="37"/>
      <c r="E572" s="37"/>
      <c r="F572" s="37"/>
      <c r="G572" s="37"/>
      <c r="H572" s="37"/>
      <c r="I572" s="38"/>
      <c r="J572" s="37"/>
      <c r="K572" s="38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9"/>
      <c r="Z572" s="37"/>
      <c r="AA572" s="40"/>
      <c r="AB572" s="78"/>
      <c r="AC572" s="40"/>
    </row>
    <row r="573" spans="4:29" x14ac:dyDescent="0.35">
      <c r="D573" s="37"/>
      <c r="E573" s="37"/>
      <c r="F573" s="37"/>
      <c r="G573" s="37"/>
      <c r="H573" s="37"/>
      <c r="I573" s="38"/>
      <c r="J573" s="37"/>
      <c r="K573" s="38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9"/>
      <c r="Z573" s="37"/>
      <c r="AA573" s="40"/>
      <c r="AB573" s="78"/>
      <c r="AC573" s="40"/>
    </row>
    <row r="574" spans="4:29" x14ac:dyDescent="0.35">
      <c r="D574" s="37"/>
      <c r="E574" s="37"/>
      <c r="F574" s="37"/>
      <c r="G574" s="37"/>
      <c r="H574" s="37"/>
      <c r="I574" s="38"/>
      <c r="J574" s="37"/>
      <c r="K574" s="38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9"/>
      <c r="Z574" s="37"/>
      <c r="AA574" s="40"/>
      <c r="AB574" s="78"/>
      <c r="AC574" s="40"/>
    </row>
    <row r="575" spans="4:29" x14ac:dyDescent="0.35">
      <c r="D575" s="37"/>
      <c r="E575" s="37"/>
      <c r="F575" s="37"/>
      <c r="G575" s="37"/>
      <c r="H575" s="37"/>
      <c r="I575" s="38"/>
      <c r="J575" s="37"/>
      <c r="K575" s="38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9"/>
      <c r="Z575" s="37"/>
      <c r="AA575" s="40"/>
      <c r="AB575" s="78"/>
      <c r="AC575" s="40"/>
    </row>
    <row r="576" spans="4:29" x14ac:dyDescent="0.35">
      <c r="D576" s="37"/>
      <c r="E576" s="37"/>
      <c r="F576" s="37"/>
      <c r="G576" s="37"/>
      <c r="H576" s="37"/>
      <c r="I576" s="38"/>
      <c r="J576" s="37"/>
      <c r="K576" s="38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9"/>
      <c r="Z576" s="37"/>
      <c r="AA576" s="40"/>
      <c r="AB576" s="78"/>
      <c r="AC576" s="40"/>
    </row>
    <row r="577" spans="4:29" x14ac:dyDescent="0.35">
      <c r="D577" s="37"/>
      <c r="E577" s="37"/>
      <c r="F577" s="37"/>
      <c r="G577" s="37"/>
      <c r="H577" s="37"/>
      <c r="I577" s="38"/>
      <c r="J577" s="37"/>
      <c r="K577" s="38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9"/>
      <c r="Z577" s="37"/>
      <c r="AA577" s="40"/>
      <c r="AB577" s="78"/>
      <c r="AC577" s="40"/>
    </row>
    <row r="578" spans="4:29" x14ac:dyDescent="0.35">
      <c r="D578" s="37"/>
      <c r="E578" s="37"/>
      <c r="F578" s="37"/>
      <c r="G578" s="37"/>
      <c r="H578" s="37"/>
      <c r="I578" s="38"/>
      <c r="J578" s="37"/>
      <c r="K578" s="38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9"/>
      <c r="Z578" s="37"/>
      <c r="AA578" s="40"/>
      <c r="AB578" s="78"/>
      <c r="AC578" s="40"/>
    </row>
    <row r="579" spans="4:29" x14ac:dyDescent="0.35">
      <c r="D579" s="37"/>
      <c r="E579" s="37"/>
      <c r="F579" s="37"/>
      <c r="G579" s="37"/>
      <c r="H579" s="37"/>
      <c r="I579" s="38"/>
      <c r="J579" s="37"/>
      <c r="K579" s="38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9"/>
      <c r="Z579" s="37"/>
      <c r="AA579" s="40"/>
      <c r="AB579" s="78"/>
      <c r="AC579" s="40"/>
    </row>
    <row r="580" spans="4:29" x14ac:dyDescent="0.35">
      <c r="D580" s="37"/>
      <c r="E580" s="37"/>
      <c r="F580" s="37"/>
      <c r="G580" s="37"/>
      <c r="H580" s="37"/>
      <c r="I580" s="38"/>
      <c r="J580" s="37"/>
      <c r="K580" s="38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9"/>
      <c r="Z580" s="37"/>
      <c r="AA580" s="40"/>
      <c r="AB580" s="78"/>
      <c r="AC580" s="40"/>
    </row>
    <row r="581" spans="4:29" x14ac:dyDescent="0.35">
      <c r="D581" s="37"/>
      <c r="E581" s="37"/>
      <c r="F581" s="37"/>
      <c r="G581" s="37"/>
      <c r="H581" s="37"/>
      <c r="I581" s="38"/>
      <c r="J581" s="37"/>
      <c r="K581" s="38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9"/>
      <c r="Z581" s="37"/>
      <c r="AA581" s="40"/>
      <c r="AB581" s="78"/>
      <c r="AC581" s="40"/>
    </row>
    <row r="582" spans="4:29" x14ac:dyDescent="0.35">
      <c r="D582" s="37"/>
      <c r="E582" s="37"/>
      <c r="F582" s="37"/>
      <c r="G582" s="37"/>
      <c r="H582" s="37"/>
      <c r="I582" s="38"/>
      <c r="J582" s="37"/>
      <c r="K582" s="38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9"/>
      <c r="Z582" s="37"/>
      <c r="AA582" s="40"/>
      <c r="AB582" s="78"/>
      <c r="AC582" s="40"/>
    </row>
    <row r="583" spans="4:29" x14ac:dyDescent="0.35">
      <c r="D583" s="37"/>
      <c r="E583" s="37"/>
      <c r="F583" s="37"/>
      <c r="G583" s="37"/>
      <c r="H583" s="37"/>
      <c r="I583" s="38"/>
      <c r="J583" s="37"/>
      <c r="K583" s="38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9"/>
      <c r="Z583" s="37"/>
      <c r="AA583" s="40"/>
      <c r="AB583" s="78"/>
      <c r="AC583" s="40"/>
    </row>
    <row r="584" spans="4:29" x14ac:dyDescent="0.35">
      <c r="D584" s="37"/>
      <c r="E584" s="37"/>
      <c r="F584" s="37"/>
      <c r="G584" s="37"/>
      <c r="H584" s="37"/>
      <c r="I584" s="38"/>
      <c r="J584" s="37"/>
      <c r="K584" s="38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9"/>
      <c r="Z584" s="37"/>
      <c r="AA584" s="40"/>
      <c r="AB584" s="78"/>
      <c r="AC584" s="40"/>
    </row>
    <row r="585" spans="4:29" x14ac:dyDescent="0.35">
      <c r="D585" s="37"/>
      <c r="E585" s="37"/>
      <c r="F585" s="37"/>
      <c r="G585" s="37"/>
      <c r="H585" s="37"/>
      <c r="I585" s="38"/>
      <c r="J585" s="37"/>
      <c r="K585" s="38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9"/>
      <c r="Z585" s="37"/>
      <c r="AA585" s="40"/>
      <c r="AB585" s="78"/>
      <c r="AC585" s="40"/>
    </row>
    <row r="586" spans="4:29" x14ac:dyDescent="0.35">
      <c r="D586" s="37"/>
      <c r="E586" s="37"/>
      <c r="F586" s="37"/>
      <c r="G586" s="37"/>
      <c r="H586" s="37"/>
      <c r="I586" s="38"/>
      <c r="J586" s="37"/>
      <c r="K586" s="38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9"/>
      <c r="Z586" s="37"/>
      <c r="AA586" s="40"/>
      <c r="AB586" s="78"/>
      <c r="AC586" s="40"/>
    </row>
    <row r="587" spans="4:29" x14ac:dyDescent="0.35">
      <c r="D587" s="37"/>
      <c r="E587" s="37"/>
      <c r="F587" s="37"/>
      <c r="G587" s="37"/>
      <c r="H587" s="37"/>
      <c r="I587" s="38"/>
      <c r="J587" s="37"/>
      <c r="K587" s="38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9"/>
      <c r="Z587" s="37"/>
      <c r="AA587" s="40"/>
      <c r="AB587" s="78"/>
      <c r="AC587" s="40"/>
    </row>
    <row r="588" spans="4:29" x14ac:dyDescent="0.35">
      <c r="D588" s="37"/>
      <c r="E588" s="37"/>
      <c r="F588" s="37"/>
      <c r="G588" s="37"/>
      <c r="H588" s="37"/>
      <c r="I588" s="38"/>
      <c r="J588" s="37"/>
      <c r="K588" s="38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9"/>
      <c r="Z588" s="37"/>
      <c r="AA588" s="40"/>
      <c r="AB588" s="78"/>
      <c r="AC588" s="40"/>
    </row>
    <row r="589" spans="4:29" x14ac:dyDescent="0.35">
      <c r="D589" s="37"/>
      <c r="E589" s="37"/>
      <c r="F589" s="37"/>
      <c r="G589" s="37"/>
      <c r="H589" s="37"/>
      <c r="I589" s="38"/>
      <c r="J589" s="37"/>
      <c r="K589" s="38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9"/>
      <c r="Z589" s="37"/>
      <c r="AA589" s="40"/>
      <c r="AB589" s="78"/>
      <c r="AC589" s="40"/>
    </row>
    <row r="590" spans="4:29" x14ac:dyDescent="0.35">
      <c r="D590" s="37"/>
      <c r="E590" s="37"/>
      <c r="F590" s="37"/>
      <c r="G590" s="37"/>
      <c r="H590" s="37"/>
      <c r="I590" s="38"/>
      <c r="J590" s="37"/>
      <c r="K590" s="38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9"/>
      <c r="Z590" s="37"/>
      <c r="AA590" s="40"/>
      <c r="AB590" s="78"/>
      <c r="AC590" s="40"/>
    </row>
    <row r="591" spans="4:29" x14ac:dyDescent="0.35">
      <c r="D591" s="37"/>
      <c r="E591" s="37"/>
      <c r="F591" s="37"/>
      <c r="G591" s="37"/>
      <c r="H591" s="37"/>
      <c r="I591" s="38"/>
      <c r="J591" s="37"/>
      <c r="K591" s="38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9"/>
      <c r="Z591" s="37"/>
      <c r="AA591" s="40"/>
      <c r="AB591" s="78"/>
      <c r="AC591" s="40"/>
    </row>
    <row r="592" spans="4:29" x14ac:dyDescent="0.35">
      <c r="D592" s="41"/>
      <c r="E592" s="41"/>
      <c r="F592" s="41"/>
      <c r="G592" s="41"/>
      <c r="H592" s="41"/>
      <c r="I592" s="42"/>
      <c r="J592" s="41"/>
      <c r="K592" s="42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3"/>
      <c r="Z592" s="41"/>
      <c r="AA592" s="44"/>
      <c r="AB592" s="79"/>
      <c r="AC592" s="44"/>
    </row>
    <row r="593" spans="4:29" x14ac:dyDescent="0.35">
      <c r="D593" s="37"/>
      <c r="E593" s="37"/>
      <c r="F593" s="37"/>
      <c r="G593" s="37"/>
      <c r="H593" s="37"/>
      <c r="I593" s="38"/>
      <c r="J593" s="37"/>
      <c r="K593" s="38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9"/>
      <c r="Z593" s="37"/>
      <c r="AA593" s="40"/>
      <c r="AB593" s="78"/>
      <c r="AC593" s="40"/>
    </row>
    <row r="594" spans="4:29" x14ac:dyDescent="0.35">
      <c r="D594" s="37"/>
      <c r="E594" s="37"/>
      <c r="F594" s="37"/>
      <c r="G594" s="37"/>
      <c r="H594" s="37"/>
      <c r="I594" s="38"/>
      <c r="J594" s="37"/>
      <c r="K594" s="38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9"/>
      <c r="Z594" s="37"/>
      <c r="AA594" s="40"/>
      <c r="AB594" s="78"/>
      <c r="AC594" s="40"/>
    </row>
    <row r="595" spans="4:29" x14ac:dyDescent="0.35">
      <c r="D595" s="37"/>
      <c r="E595" s="37"/>
      <c r="F595" s="37"/>
      <c r="G595" s="37"/>
      <c r="H595" s="37"/>
      <c r="I595" s="38"/>
      <c r="J595" s="37"/>
      <c r="K595" s="38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9"/>
      <c r="Z595" s="37"/>
      <c r="AA595" s="40"/>
      <c r="AB595" s="78"/>
      <c r="AC595" s="40"/>
    </row>
    <row r="596" spans="4:29" x14ac:dyDescent="0.35">
      <c r="D596" s="37"/>
      <c r="E596" s="37"/>
      <c r="F596" s="37"/>
      <c r="G596" s="37"/>
      <c r="H596" s="37"/>
      <c r="I596" s="38"/>
      <c r="J596" s="37"/>
      <c r="K596" s="38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9"/>
      <c r="Z596" s="37"/>
      <c r="AA596" s="40"/>
      <c r="AB596" s="78"/>
      <c r="AC596" s="40"/>
    </row>
    <row r="597" spans="4:29" x14ac:dyDescent="0.35">
      <c r="D597" s="37"/>
      <c r="E597" s="37"/>
      <c r="F597" s="37"/>
      <c r="G597" s="37"/>
      <c r="H597" s="37"/>
      <c r="I597" s="38"/>
      <c r="J597" s="37"/>
      <c r="K597" s="38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9"/>
      <c r="Z597" s="37"/>
      <c r="AA597" s="40"/>
      <c r="AB597" s="78"/>
      <c r="AC597" s="40"/>
    </row>
    <row r="598" spans="4:29" x14ac:dyDescent="0.35">
      <c r="D598" s="37"/>
      <c r="E598" s="37"/>
      <c r="F598" s="37"/>
      <c r="G598" s="37"/>
      <c r="H598" s="37"/>
      <c r="I598" s="38"/>
      <c r="J598" s="37"/>
      <c r="K598" s="38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9"/>
      <c r="Z598" s="37"/>
      <c r="AA598" s="40"/>
      <c r="AB598" s="78"/>
      <c r="AC598" s="40"/>
    </row>
    <row r="599" spans="4:29" x14ac:dyDescent="0.35">
      <c r="D599" s="37"/>
      <c r="E599" s="37"/>
      <c r="F599" s="37"/>
      <c r="G599" s="37"/>
      <c r="H599" s="37"/>
      <c r="I599" s="38"/>
      <c r="J599" s="37"/>
      <c r="K599" s="38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9"/>
      <c r="Z599" s="37"/>
      <c r="AA599" s="40"/>
      <c r="AB599" s="78"/>
      <c r="AC599" s="40"/>
    </row>
    <row r="600" spans="4:29" x14ac:dyDescent="0.35">
      <c r="D600" s="37"/>
      <c r="E600" s="37"/>
      <c r="F600" s="37"/>
      <c r="G600" s="37"/>
      <c r="H600" s="37"/>
      <c r="I600" s="38"/>
      <c r="J600" s="37"/>
      <c r="K600" s="38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9"/>
      <c r="Z600" s="37"/>
      <c r="AA600" s="40"/>
      <c r="AB600" s="78"/>
      <c r="AC600" s="40"/>
    </row>
    <row r="601" spans="4:29" x14ac:dyDescent="0.35">
      <c r="D601" s="37"/>
      <c r="E601" s="37"/>
      <c r="F601" s="37"/>
      <c r="G601" s="37"/>
      <c r="H601" s="37"/>
      <c r="I601" s="38"/>
      <c r="J601" s="37"/>
      <c r="K601" s="38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9"/>
      <c r="Z601" s="37"/>
      <c r="AA601" s="40"/>
      <c r="AB601" s="78"/>
      <c r="AC601" s="40"/>
    </row>
    <row r="602" spans="4:29" x14ac:dyDescent="0.35">
      <c r="D602" s="37"/>
      <c r="E602" s="37"/>
      <c r="F602" s="37"/>
      <c r="G602" s="37"/>
      <c r="H602" s="37"/>
      <c r="I602" s="38"/>
      <c r="J602" s="37"/>
      <c r="K602" s="38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9"/>
      <c r="Z602" s="37"/>
      <c r="AA602" s="40"/>
      <c r="AB602" s="78"/>
      <c r="AC602" s="40"/>
    </row>
    <row r="603" spans="4:29" x14ac:dyDescent="0.35">
      <c r="D603" s="37"/>
      <c r="E603" s="37"/>
      <c r="F603" s="37"/>
      <c r="G603" s="37"/>
      <c r="H603" s="37"/>
      <c r="I603" s="38"/>
      <c r="J603" s="37"/>
      <c r="K603" s="38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9"/>
      <c r="Z603" s="37"/>
      <c r="AA603" s="40"/>
      <c r="AB603" s="78"/>
      <c r="AC603" s="40"/>
    </row>
    <row r="604" spans="4:29" x14ac:dyDescent="0.35">
      <c r="D604" s="37"/>
      <c r="E604" s="37"/>
      <c r="F604" s="37"/>
      <c r="G604" s="37"/>
      <c r="H604" s="37"/>
      <c r="I604" s="38"/>
      <c r="J604" s="37"/>
      <c r="K604" s="38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9"/>
      <c r="Z604" s="37"/>
      <c r="AA604" s="40"/>
      <c r="AB604" s="78"/>
      <c r="AC604" s="40"/>
    </row>
    <row r="605" spans="4:29" x14ac:dyDescent="0.35">
      <c r="D605" s="37"/>
      <c r="E605" s="37"/>
      <c r="F605" s="37"/>
      <c r="G605" s="37"/>
      <c r="H605" s="37"/>
      <c r="I605" s="38"/>
      <c r="J605" s="37"/>
      <c r="K605" s="38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9"/>
      <c r="Z605" s="37"/>
      <c r="AA605" s="40"/>
      <c r="AB605" s="78"/>
      <c r="AC605" s="40"/>
    </row>
    <row r="606" spans="4:29" x14ac:dyDescent="0.35">
      <c r="D606" s="37"/>
      <c r="E606" s="37"/>
      <c r="F606" s="37"/>
      <c r="G606" s="37"/>
      <c r="H606" s="37"/>
      <c r="I606" s="38"/>
      <c r="J606" s="37"/>
      <c r="K606" s="38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9"/>
      <c r="Z606" s="37"/>
      <c r="AA606" s="40"/>
      <c r="AB606" s="78"/>
      <c r="AC606" s="40"/>
    </row>
    <row r="607" spans="4:29" x14ac:dyDescent="0.35">
      <c r="D607" s="37"/>
      <c r="E607" s="37"/>
      <c r="F607" s="37"/>
      <c r="G607" s="37"/>
      <c r="H607" s="37"/>
      <c r="I607" s="38"/>
      <c r="J607" s="37"/>
      <c r="K607" s="38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9"/>
      <c r="Z607" s="37"/>
      <c r="AA607" s="40"/>
      <c r="AB607" s="78"/>
      <c r="AC607" s="40"/>
    </row>
    <row r="608" spans="4:29" x14ac:dyDescent="0.35">
      <c r="D608" s="37"/>
      <c r="E608" s="37"/>
      <c r="F608" s="37"/>
      <c r="G608" s="37"/>
      <c r="H608" s="37"/>
      <c r="I608" s="38"/>
      <c r="J608" s="37"/>
      <c r="K608" s="38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9"/>
      <c r="Z608" s="37"/>
      <c r="AA608" s="40"/>
      <c r="AB608" s="78"/>
      <c r="AC608" s="40"/>
    </row>
    <row r="609" spans="4:29" x14ac:dyDescent="0.35">
      <c r="D609" s="37"/>
      <c r="E609" s="37"/>
      <c r="F609" s="37"/>
      <c r="G609" s="37"/>
      <c r="H609" s="37"/>
      <c r="I609" s="38"/>
      <c r="J609" s="37"/>
      <c r="K609" s="38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9"/>
      <c r="Z609" s="37"/>
      <c r="AA609" s="40"/>
      <c r="AB609" s="78"/>
      <c r="AC609" s="40"/>
    </row>
    <row r="610" spans="4:29" x14ac:dyDescent="0.35">
      <c r="D610" s="37"/>
      <c r="E610" s="37"/>
      <c r="F610" s="37"/>
      <c r="G610" s="37"/>
      <c r="H610" s="37"/>
      <c r="I610" s="38"/>
      <c r="J610" s="37"/>
      <c r="K610" s="38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9"/>
      <c r="Z610" s="37"/>
      <c r="AA610" s="40"/>
      <c r="AB610" s="78"/>
      <c r="AC610" s="40"/>
    </row>
    <row r="611" spans="4:29" x14ac:dyDescent="0.35">
      <c r="D611" s="37"/>
      <c r="E611" s="37"/>
      <c r="F611" s="37"/>
      <c r="G611" s="37"/>
      <c r="H611" s="37"/>
      <c r="I611" s="38"/>
      <c r="J611" s="37"/>
      <c r="K611" s="38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9"/>
      <c r="Z611" s="37"/>
      <c r="AA611" s="40"/>
      <c r="AB611" s="78"/>
      <c r="AC611" s="40"/>
    </row>
    <row r="612" spans="4:29" x14ac:dyDescent="0.35">
      <c r="D612" s="37"/>
      <c r="E612" s="37"/>
      <c r="F612" s="37"/>
      <c r="G612" s="37"/>
      <c r="H612" s="37"/>
      <c r="I612" s="38"/>
      <c r="J612" s="37"/>
      <c r="K612" s="38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9"/>
      <c r="Z612" s="37"/>
      <c r="AA612" s="40"/>
      <c r="AB612" s="78"/>
      <c r="AC612" s="40"/>
    </row>
    <row r="613" spans="4:29" x14ac:dyDescent="0.35">
      <c r="D613" s="37"/>
      <c r="E613" s="37"/>
      <c r="F613" s="37"/>
      <c r="G613" s="37"/>
      <c r="H613" s="37"/>
      <c r="I613" s="38"/>
      <c r="J613" s="37"/>
      <c r="K613" s="38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9"/>
      <c r="Z613" s="37"/>
      <c r="AA613" s="40"/>
      <c r="AB613" s="78"/>
      <c r="AC613" s="40"/>
    </row>
    <row r="614" spans="4:29" x14ac:dyDescent="0.35">
      <c r="D614" s="37"/>
      <c r="E614" s="37"/>
      <c r="F614" s="37"/>
      <c r="G614" s="37"/>
      <c r="H614" s="37"/>
      <c r="I614" s="38"/>
      <c r="J614" s="37"/>
      <c r="K614" s="38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9"/>
      <c r="Z614" s="37"/>
      <c r="AA614" s="40"/>
      <c r="AB614" s="78"/>
      <c r="AC614" s="40"/>
    </row>
    <row r="615" spans="4:29" x14ac:dyDescent="0.35">
      <c r="D615" s="37"/>
      <c r="E615" s="37"/>
      <c r="F615" s="37"/>
      <c r="G615" s="37"/>
      <c r="H615" s="37"/>
      <c r="I615" s="38"/>
      <c r="J615" s="37"/>
      <c r="K615" s="38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9"/>
      <c r="Z615" s="37"/>
      <c r="AA615" s="40"/>
      <c r="AB615" s="78"/>
      <c r="AC615" s="40"/>
    </row>
    <row r="616" spans="4:29" x14ac:dyDescent="0.35">
      <c r="D616" s="37"/>
      <c r="E616" s="37"/>
      <c r="F616" s="37"/>
      <c r="G616" s="37"/>
      <c r="H616" s="37"/>
      <c r="I616" s="38"/>
      <c r="J616" s="37"/>
      <c r="K616" s="38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9"/>
      <c r="Z616" s="37"/>
      <c r="AA616" s="40"/>
      <c r="AB616" s="78"/>
      <c r="AC616" s="40"/>
    </row>
    <row r="617" spans="4:29" x14ac:dyDescent="0.35">
      <c r="D617" s="37"/>
      <c r="E617" s="37"/>
      <c r="F617" s="37"/>
      <c r="G617" s="37"/>
      <c r="H617" s="37"/>
      <c r="I617" s="38"/>
      <c r="J617" s="37"/>
      <c r="K617" s="38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9"/>
      <c r="Z617" s="37"/>
      <c r="AA617" s="40"/>
      <c r="AB617" s="78"/>
      <c r="AC617" s="40"/>
    </row>
    <row r="618" spans="4:29" x14ac:dyDescent="0.35">
      <c r="D618" s="37"/>
      <c r="E618" s="37"/>
      <c r="F618" s="37"/>
      <c r="G618" s="37"/>
      <c r="H618" s="37"/>
      <c r="I618" s="38"/>
      <c r="J618" s="37"/>
      <c r="K618" s="38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9"/>
      <c r="Z618" s="37"/>
      <c r="AA618" s="40"/>
      <c r="AB618" s="78"/>
      <c r="AC618" s="40"/>
    </row>
    <row r="619" spans="4:29" x14ac:dyDescent="0.35">
      <c r="D619" s="37"/>
      <c r="E619" s="37"/>
      <c r="F619" s="37"/>
      <c r="G619" s="37"/>
      <c r="H619" s="37"/>
      <c r="I619" s="38"/>
      <c r="J619" s="37"/>
      <c r="K619" s="38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9"/>
      <c r="Z619" s="37"/>
      <c r="AA619" s="40"/>
      <c r="AB619" s="78"/>
      <c r="AC619" s="40"/>
    </row>
    <row r="620" spans="4:29" x14ac:dyDescent="0.35">
      <c r="D620" s="37"/>
      <c r="E620" s="37"/>
      <c r="F620" s="37"/>
      <c r="G620" s="37"/>
      <c r="H620" s="37"/>
      <c r="I620" s="38"/>
      <c r="J620" s="37"/>
      <c r="K620" s="38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9"/>
      <c r="Z620" s="37"/>
      <c r="AA620" s="40"/>
      <c r="AB620" s="78"/>
      <c r="AC620" s="40"/>
    </row>
    <row r="621" spans="4:29" x14ac:dyDescent="0.35">
      <c r="D621" s="37"/>
      <c r="E621" s="37"/>
      <c r="F621" s="37"/>
      <c r="G621" s="37"/>
      <c r="H621" s="37"/>
      <c r="I621" s="38"/>
      <c r="J621" s="37"/>
      <c r="K621" s="38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9"/>
      <c r="Z621" s="37"/>
      <c r="AA621" s="40"/>
      <c r="AB621" s="78"/>
      <c r="AC621" s="40"/>
    </row>
    <row r="622" spans="4:29" x14ac:dyDescent="0.35">
      <c r="D622" s="37"/>
      <c r="E622" s="37"/>
      <c r="F622" s="37"/>
      <c r="G622" s="37"/>
      <c r="H622" s="37"/>
      <c r="I622" s="38"/>
      <c r="J622" s="37"/>
      <c r="K622" s="38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9"/>
      <c r="Z622" s="37"/>
      <c r="AA622" s="40"/>
      <c r="AB622" s="78"/>
      <c r="AC622" s="40"/>
    </row>
    <row r="623" spans="4:29" x14ac:dyDescent="0.35">
      <c r="D623" s="37"/>
      <c r="E623" s="37"/>
      <c r="F623" s="37"/>
      <c r="G623" s="37"/>
      <c r="H623" s="37"/>
      <c r="I623" s="38"/>
      <c r="J623" s="37"/>
      <c r="K623" s="38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9"/>
      <c r="Z623" s="37"/>
      <c r="AA623" s="40"/>
      <c r="AB623" s="78"/>
      <c r="AC623" s="40"/>
    </row>
    <row r="624" spans="4:29" x14ac:dyDescent="0.35">
      <c r="D624" s="37"/>
      <c r="E624" s="37"/>
      <c r="F624" s="37"/>
      <c r="G624" s="37"/>
      <c r="H624" s="37"/>
      <c r="I624" s="38"/>
      <c r="J624" s="37"/>
      <c r="K624" s="38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9"/>
      <c r="Z624" s="37"/>
      <c r="AA624" s="40"/>
      <c r="AB624" s="78"/>
      <c r="AC624" s="40"/>
    </row>
    <row r="625" spans="4:29" x14ac:dyDescent="0.35">
      <c r="D625" s="37"/>
      <c r="E625" s="37"/>
      <c r="F625" s="37"/>
      <c r="G625" s="37"/>
      <c r="H625" s="37"/>
      <c r="I625" s="38"/>
      <c r="J625" s="37"/>
      <c r="K625" s="38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9"/>
      <c r="Z625" s="37"/>
      <c r="AA625" s="40"/>
      <c r="AB625" s="78"/>
      <c r="AC625" s="40"/>
    </row>
    <row r="626" spans="4:29" x14ac:dyDescent="0.35">
      <c r="D626" s="37"/>
      <c r="E626" s="37"/>
      <c r="F626" s="37"/>
      <c r="G626" s="37"/>
      <c r="H626" s="37"/>
      <c r="I626" s="38"/>
      <c r="J626" s="37"/>
      <c r="K626" s="38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9"/>
      <c r="Z626" s="37"/>
      <c r="AA626" s="40"/>
      <c r="AB626" s="78"/>
      <c r="AC626" s="40"/>
    </row>
    <row r="627" spans="4:29" x14ac:dyDescent="0.35">
      <c r="D627" s="37"/>
      <c r="E627" s="37"/>
      <c r="F627" s="37"/>
      <c r="G627" s="37"/>
      <c r="H627" s="37"/>
      <c r="I627" s="38"/>
      <c r="J627" s="37"/>
      <c r="K627" s="38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9"/>
      <c r="Z627" s="37"/>
      <c r="AA627" s="40"/>
      <c r="AB627" s="78"/>
      <c r="AC627" s="40"/>
    </row>
    <row r="628" spans="4:29" x14ac:dyDescent="0.35">
      <c r="D628" s="37"/>
      <c r="E628" s="37"/>
      <c r="F628" s="37"/>
      <c r="G628" s="37"/>
      <c r="H628" s="37"/>
      <c r="I628" s="38"/>
      <c r="J628" s="37"/>
      <c r="K628" s="38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9"/>
      <c r="Z628" s="37"/>
      <c r="AA628" s="40"/>
      <c r="AB628" s="78"/>
      <c r="AC628" s="40"/>
    </row>
    <row r="629" spans="4:29" x14ac:dyDescent="0.35">
      <c r="D629" s="37"/>
      <c r="E629" s="37"/>
      <c r="F629" s="37"/>
      <c r="G629" s="37"/>
      <c r="H629" s="37"/>
      <c r="I629" s="38"/>
      <c r="J629" s="37"/>
      <c r="K629" s="38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9"/>
      <c r="Z629" s="37"/>
      <c r="AA629" s="40"/>
      <c r="AB629" s="78"/>
      <c r="AC629" s="40"/>
    </row>
    <row r="630" spans="4:29" x14ac:dyDescent="0.35">
      <c r="D630" s="37"/>
      <c r="E630" s="37"/>
      <c r="F630" s="37"/>
      <c r="G630" s="37"/>
      <c r="H630" s="37"/>
      <c r="I630" s="38"/>
      <c r="J630" s="37"/>
      <c r="K630" s="38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9"/>
      <c r="Z630" s="37"/>
      <c r="AA630" s="40"/>
      <c r="AB630" s="78"/>
      <c r="AC630" s="40"/>
    </row>
    <row r="631" spans="4:29" x14ac:dyDescent="0.35">
      <c r="D631" s="37"/>
      <c r="E631" s="37"/>
      <c r="F631" s="37"/>
      <c r="G631" s="37"/>
      <c r="H631" s="37"/>
      <c r="I631" s="38"/>
      <c r="J631" s="37"/>
      <c r="K631" s="38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9"/>
      <c r="Z631" s="37"/>
      <c r="AA631" s="40"/>
      <c r="AB631" s="78"/>
      <c r="AC631" s="40"/>
    </row>
    <row r="632" spans="4:29" x14ac:dyDescent="0.35">
      <c r="D632" s="37"/>
      <c r="E632" s="37"/>
      <c r="F632" s="37"/>
      <c r="G632" s="37"/>
      <c r="H632" s="37"/>
      <c r="I632" s="38"/>
      <c r="J632" s="37"/>
      <c r="K632" s="38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9"/>
      <c r="Z632" s="37"/>
      <c r="AA632" s="40"/>
      <c r="AB632" s="78"/>
      <c r="AC632" s="40"/>
    </row>
    <row r="633" spans="4:29" x14ac:dyDescent="0.35">
      <c r="D633" s="37"/>
      <c r="E633" s="37"/>
      <c r="F633" s="37"/>
      <c r="G633" s="37"/>
      <c r="H633" s="37"/>
      <c r="I633" s="38"/>
      <c r="J633" s="37"/>
      <c r="K633" s="38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9"/>
      <c r="Z633" s="37"/>
      <c r="AA633" s="40"/>
      <c r="AB633" s="78"/>
      <c r="AC633" s="40"/>
    </row>
    <row r="634" spans="4:29" x14ac:dyDescent="0.35">
      <c r="D634" s="37"/>
      <c r="E634" s="37"/>
      <c r="F634" s="37"/>
      <c r="G634" s="37"/>
      <c r="H634" s="37"/>
      <c r="I634" s="38"/>
      <c r="J634" s="37"/>
      <c r="K634" s="38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9"/>
      <c r="Z634" s="37"/>
      <c r="AA634" s="40"/>
      <c r="AB634" s="78"/>
      <c r="AC634" s="40"/>
    </row>
    <row r="635" spans="4:29" x14ac:dyDescent="0.35">
      <c r="D635" s="37"/>
      <c r="E635" s="37"/>
      <c r="F635" s="37"/>
      <c r="G635" s="37"/>
      <c r="H635" s="37"/>
      <c r="I635" s="38"/>
      <c r="J635" s="37"/>
      <c r="K635" s="38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9"/>
      <c r="Z635" s="37"/>
      <c r="AA635" s="40"/>
      <c r="AB635" s="78"/>
      <c r="AC635" s="40"/>
    </row>
    <row r="636" spans="4:29" x14ac:dyDescent="0.35">
      <c r="D636" s="37"/>
      <c r="E636" s="37"/>
      <c r="F636" s="37"/>
      <c r="G636" s="37"/>
      <c r="H636" s="37"/>
      <c r="I636" s="38"/>
      <c r="J636" s="37"/>
      <c r="K636" s="38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9"/>
      <c r="Z636" s="37"/>
      <c r="AA636" s="40"/>
      <c r="AB636" s="78"/>
      <c r="AC636" s="40"/>
    </row>
    <row r="637" spans="4:29" x14ac:dyDescent="0.35">
      <c r="D637" s="37"/>
      <c r="E637" s="37"/>
      <c r="F637" s="37"/>
      <c r="G637" s="37"/>
      <c r="H637" s="37"/>
      <c r="I637" s="38"/>
      <c r="J637" s="37"/>
      <c r="K637" s="38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9"/>
      <c r="Z637" s="37"/>
      <c r="AA637" s="40"/>
      <c r="AB637" s="78"/>
      <c r="AC637" s="40"/>
    </row>
    <row r="638" spans="4:29" x14ac:dyDescent="0.35">
      <c r="D638" s="37"/>
      <c r="E638" s="37"/>
      <c r="F638" s="37"/>
      <c r="G638" s="37"/>
      <c r="H638" s="37"/>
      <c r="I638" s="38"/>
      <c r="J638" s="37"/>
      <c r="K638" s="38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9"/>
      <c r="Z638" s="37"/>
      <c r="AA638" s="40"/>
      <c r="AB638" s="78"/>
      <c r="AC638" s="40"/>
    </row>
    <row r="639" spans="4:29" x14ac:dyDescent="0.35">
      <c r="D639" s="37"/>
      <c r="E639" s="37"/>
      <c r="F639" s="37"/>
      <c r="G639" s="37"/>
      <c r="H639" s="37"/>
      <c r="I639" s="38"/>
      <c r="J639" s="37"/>
      <c r="K639" s="38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9"/>
      <c r="Z639" s="37"/>
      <c r="AA639" s="40"/>
      <c r="AB639" s="78"/>
      <c r="AC639" s="40"/>
    </row>
    <row r="640" spans="4:29" x14ac:dyDescent="0.35">
      <c r="D640" s="37"/>
      <c r="E640" s="37"/>
      <c r="F640" s="37"/>
      <c r="G640" s="37"/>
      <c r="H640" s="37"/>
      <c r="I640" s="38"/>
      <c r="J640" s="37"/>
      <c r="K640" s="38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9"/>
      <c r="Z640" s="37"/>
      <c r="AA640" s="40"/>
      <c r="AB640" s="78"/>
      <c r="AC640" s="40"/>
    </row>
    <row r="641" spans="4:29" x14ac:dyDescent="0.35">
      <c r="D641" s="37"/>
      <c r="E641" s="37"/>
      <c r="F641" s="37"/>
      <c r="G641" s="37"/>
      <c r="H641" s="37"/>
      <c r="I641" s="38"/>
      <c r="J641" s="37"/>
      <c r="K641" s="38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9"/>
      <c r="Z641" s="37"/>
      <c r="AA641" s="40"/>
      <c r="AB641" s="78"/>
      <c r="AC641" s="40"/>
    </row>
    <row r="642" spans="4:29" x14ac:dyDescent="0.35">
      <c r="D642" s="37"/>
      <c r="E642" s="37"/>
      <c r="F642" s="37"/>
      <c r="G642" s="37"/>
      <c r="H642" s="37"/>
      <c r="I642" s="38"/>
      <c r="J642" s="37"/>
      <c r="K642" s="38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9"/>
      <c r="Z642" s="37"/>
      <c r="AA642" s="40"/>
      <c r="AB642" s="78"/>
      <c r="AC642" s="40"/>
    </row>
    <row r="643" spans="4:29" x14ac:dyDescent="0.35">
      <c r="D643" s="37"/>
      <c r="E643" s="37"/>
      <c r="F643" s="37"/>
      <c r="G643" s="37"/>
      <c r="H643" s="37"/>
      <c r="I643" s="38"/>
      <c r="J643" s="37"/>
      <c r="K643" s="38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9"/>
      <c r="Z643" s="37"/>
      <c r="AA643" s="40"/>
      <c r="AB643" s="78"/>
      <c r="AC643" s="40"/>
    </row>
    <row r="644" spans="4:29" x14ac:dyDescent="0.35">
      <c r="D644" s="37"/>
      <c r="E644" s="37"/>
      <c r="F644" s="37"/>
      <c r="G644" s="37"/>
      <c r="H644" s="37"/>
      <c r="I644" s="38"/>
      <c r="J644" s="37"/>
      <c r="K644" s="38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9"/>
      <c r="Z644" s="37"/>
      <c r="AA644" s="40"/>
      <c r="AB644" s="78"/>
      <c r="AC644" s="40"/>
    </row>
    <row r="645" spans="4:29" x14ac:dyDescent="0.35">
      <c r="D645" s="37"/>
      <c r="E645" s="37"/>
      <c r="F645" s="37"/>
      <c r="G645" s="37"/>
      <c r="H645" s="37"/>
      <c r="I645" s="38"/>
      <c r="J645" s="37"/>
      <c r="K645" s="38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9"/>
      <c r="Z645" s="37"/>
      <c r="AA645" s="40"/>
      <c r="AB645" s="78"/>
      <c r="AC645" s="40"/>
    </row>
    <row r="646" spans="4:29" x14ac:dyDescent="0.35">
      <c r="D646" s="37"/>
      <c r="E646" s="37"/>
      <c r="F646" s="37"/>
      <c r="G646" s="37"/>
      <c r="H646" s="37"/>
      <c r="I646" s="38"/>
      <c r="J646" s="37"/>
      <c r="K646" s="38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9"/>
      <c r="Z646" s="37"/>
      <c r="AA646" s="40"/>
      <c r="AB646" s="78"/>
      <c r="AC646" s="40"/>
    </row>
    <row r="647" spans="4:29" x14ac:dyDescent="0.35">
      <c r="D647" s="37"/>
      <c r="E647" s="37"/>
      <c r="F647" s="37"/>
      <c r="G647" s="37"/>
      <c r="H647" s="37"/>
      <c r="I647" s="38"/>
      <c r="J647" s="37"/>
      <c r="K647" s="38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9"/>
      <c r="Z647" s="37"/>
      <c r="AA647" s="40"/>
      <c r="AB647" s="78"/>
      <c r="AC647" s="40"/>
    </row>
    <row r="648" spans="4:29" x14ac:dyDescent="0.35">
      <c r="D648" s="37"/>
      <c r="E648" s="37"/>
      <c r="F648" s="37"/>
      <c r="G648" s="37"/>
      <c r="H648" s="37"/>
      <c r="I648" s="38"/>
      <c r="J648" s="37"/>
      <c r="K648" s="38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9"/>
      <c r="Z648" s="37"/>
      <c r="AA648" s="40"/>
      <c r="AB648" s="78"/>
      <c r="AC648" s="40"/>
    </row>
    <row r="649" spans="4:29" x14ac:dyDescent="0.35">
      <c r="D649" s="37"/>
      <c r="E649" s="37"/>
      <c r="F649" s="37"/>
      <c r="G649" s="37"/>
      <c r="H649" s="37"/>
      <c r="I649" s="38"/>
      <c r="J649" s="37"/>
      <c r="K649" s="38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9"/>
      <c r="Z649" s="37"/>
      <c r="AA649" s="40"/>
      <c r="AB649" s="78"/>
      <c r="AC649" s="40"/>
    </row>
    <row r="650" spans="4:29" x14ac:dyDescent="0.35">
      <c r="D650" s="37"/>
      <c r="E650" s="37"/>
      <c r="F650" s="37"/>
      <c r="G650" s="37"/>
      <c r="H650" s="37"/>
      <c r="I650" s="38"/>
      <c r="J650" s="37"/>
      <c r="K650" s="38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9"/>
      <c r="Z650" s="37"/>
      <c r="AA650" s="40"/>
      <c r="AB650" s="78"/>
      <c r="AC650" s="40"/>
    </row>
    <row r="651" spans="4:29" x14ac:dyDescent="0.35">
      <c r="D651" s="37"/>
      <c r="E651" s="37"/>
      <c r="F651" s="37"/>
      <c r="G651" s="37"/>
      <c r="H651" s="37"/>
      <c r="I651" s="38"/>
      <c r="J651" s="37"/>
      <c r="K651" s="38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9"/>
      <c r="Z651" s="37"/>
      <c r="AA651" s="40"/>
      <c r="AB651" s="78"/>
      <c r="AC651" s="40"/>
    </row>
    <row r="652" spans="4:29" x14ac:dyDescent="0.35">
      <c r="D652" s="37"/>
      <c r="E652" s="37"/>
      <c r="F652" s="37"/>
      <c r="G652" s="37"/>
      <c r="H652" s="37"/>
      <c r="I652" s="38"/>
      <c r="J652" s="37"/>
      <c r="K652" s="38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9"/>
      <c r="Z652" s="37"/>
      <c r="AA652" s="40"/>
      <c r="AB652" s="78"/>
      <c r="AC652" s="40"/>
    </row>
    <row r="653" spans="4:29" x14ac:dyDescent="0.35">
      <c r="D653" s="37"/>
      <c r="E653" s="37"/>
      <c r="F653" s="37"/>
      <c r="G653" s="37"/>
      <c r="H653" s="37"/>
      <c r="I653" s="38"/>
      <c r="J653" s="37"/>
      <c r="K653" s="38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9"/>
      <c r="Z653" s="37"/>
      <c r="AA653" s="40"/>
      <c r="AB653" s="78"/>
      <c r="AC653" s="40"/>
    </row>
    <row r="654" spans="4:29" x14ac:dyDescent="0.35">
      <c r="D654" s="37"/>
      <c r="E654" s="37"/>
      <c r="F654" s="37"/>
      <c r="G654" s="37"/>
      <c r="H654" s="37"/>
      <c r="I654" s="38"/>
      <c r="J654" s="37"/>
      <c r="K654" s="38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9"/>
      <c r="Z654" s="37"/>
      <c r="AA654" s="40"/>
      <c r="AB654" s="78"/>
      <c r="AC654" s="40"/>
    </row>
    <row r="655" spans="4:29" x14ac:dyDescent="0.35">
      <c r="D655" s="37"/>
      <c r="E655" s="37"/>
      <c r="F655" s="37"/>
      <c r="G655" s="37"/>
      <c r="H655" s="37"/>
      <c r="I655" s="38"/>
      <c r="J655" s="37"/>
      <c r="K655" s="38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9"/>
      <c r="Z655" s="37"/>
      <c r="AA655" s="40"/>
      <c r="AB655" s="78"/>
      <c r="AC655" s="40"/>
    </row>
    <row r="656" spans="4:29" x14ac:dyDescent="0.35">
      <c r="D656" s="37"/>
      <c r="E656" s="37"/>
      <c r="F656" s="37"/>
      <c r="G656" s="37"/>
      <c r="H656" s="37"/>
      <c r="I656" s="38"/>
      <c r="J656" s="37"/>
      <c r="K656" s="38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9"/>
      <c r="Z656" s="37"/>
      <c r="AA656" s="40"/>
      <c r="AB656" s="78"/>
      <c r="AC656" s="40"/>
    </row>
    <row r="657" spans="4:29" x14ac:dyDescent="0.35">
      <c r="D657" s="37"/>
      <c r="E657" s="37"/>
      <c r="F657" s="37"/>
      <c r="G657" s="37"/>
      <c r="H657" s="37"/>
      <c r="I657" s="38"/>
      <c r="J657" s="37"/>
      <c r="K657" s="38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9"/>
      <c r="Z657" s="37"/>
      <c r="AA657" s="40"/>
      <c r="AB657" s="78"/>
      <c r="AC657" s="40"/>
    </row>
    <row r="658" spans="4:29" x14ac:dyDescent="0.35">
      <c r="D658" s="37"/>
      <c r="E658" s="37"/>
      <c r="F658" s="37"/>
      <c r="G658" s="37"/>
      <c r="H658" s="37"/>
      <c r="I658" s="38"/>
      <c r="J658" s="37"/>
      <c r="K658" s="38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9"/>
      <c r="Z658" s="37"/>
      <c r="AA658" s="40"/>
      <c r="AB658" s="78"/>
      <c r="AC658" s="40"/>
    </row>
    <row r="659" spans="4:29" x14ac:dyDescent="0.35">
      <c r="D659" s="37"/>
      <c r="E659" s="37"/>
      <c r="F659" s="37"/>
      <c r="G659" s="37"/>
      <c r="H659" s="37"/>
      <c r="I659" s="38"/>
      <c r="J659" s="37"/>
      <c r="K659" s="38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9"/>
      <c r="Z659" s="37"/>
      <c r="AA659" s="40"/>
      <c r="AB659" s="78"/>
      <c r="AC659" s="40"/>
    </row>
    <row r="660" spans="4:29" x14ac:dyDescent="0.35">
      <c r="D660" s="37"/>
      <c r="E660" s="37"/>
      <c r="F660" s="37"/>
      <c r="G660" s="37"/>
      <c r="H660" s="37"/>
      <c r="I660" s="38"/>
      <c r="J660" s="37"/>
      <c r="K660" s="38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9"/>
      <c r="Z660" s="37"/>
      <c r="AA660" s="40"/>
      <c r="AB660" s="78"/>
      <c r="AC660" s="40"/>
    </row>
    <row r="661" spans="4:29" x14ac:dyDescent="0.35">
      <c r="D661" s="37"/>
      <c r="E661" s="37"/>
      <c r="F661" s="37"/>
      <c r="G661" s="37"/>
      <c r="H661" s="37"/>
      <c r="I661" s="38"/>
      <c r="J661" s="37"/>
      <c r="K661" s="38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9"/>
      <c r="Z661" s="37"/>
      <c r="AA661" s="40"/>
      <c r="AB661" s="78"/>
      <c r="AC661" s="40"/>
    </row>
    <row r="662" spans="4:29" x14ac:dyDescent="0.35">
      <c r="D662" s="37"/>
      <c r="E662" s="37"/>
      <c r="F662" s="37"/>
      <c r="G662" s="37"/>
      <c r="H662" s="37"/>
      <c r="I662" s="38"/>
      <c r="J662" s="37"/>
      <c r="K662" s="38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9"/>
      <c r="Z662" s="37"/>
      <c r="AA662" s="40"/>
      <c r="AB662" s="78"/>
      <c r="AC662" s="40"/>
    </row>
    <row r="663" spans="4:29" x14ac:dyDescent="0.35">
      <c r="D663" s="37"/>
      <c r="E663" s="37"/>
      <c r="F663" s="37"/>
      <c r="G663" s="37"/>
      <c r="H663" s="37"/>
      <c r="I663" s="38"/>
      <c r="J663" s="37"/>
      <c r="K663" s="38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9"/>
      <c r="Z663" s="37"/>
      <c r="AA663" s="40"/>
      <c r="AB663" s="78"/>
      <c r="AC663" s="40"/>
    </row>
    <row r="664" spans="4:29" x14ac:dyDescent="0.35">
      <c r="D664" s="37"/>
      <c r="E664" s="37"/>
      <c r="F664" s="37"/>
      <c r="G664" s="37"/>
      <c r="H664" s="37"/>
      <c r="I664" s="38"/>
      <c r="J664" s="37"/>
      <c r="K664" s="38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9"/>
      <c r="Z664" s="37"/>
      <c r="AA664" s="40"/>
      <c r="AB664" s="78"/>
      <c r="AC664" s="40"/>
    </row>
    <row r="665" spans="4:29" x14ac:dyDescent="0.35">
      <c r="D665" s="37"/>
      <c r="E665" s="37"/>
      <c r="F665" s="37"/>
      <c r="G665" s="37"/>
      <c r="H665" s="37"/>
      <c r="I665" s="38"/>
      <c r="J665" s="37"/>
      <c r="K665" s="38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9"/>
      <c r="Z665" s="37"/>
      <c r="AA665" s="40"/>
      <c r="AB665" s="78"/>
      <c r="AC665" s="40"/>
    </row>
    <row r="666" spans="4:29" x14ac:dyDescent="0.35">
      <c r="D666" s="37"/>
      <c r="E666" s="37"/>
      <c r="F666" s="37"/>
      <c r="G666" s="37"/>
      <c r="H666" s="37"/>
      <c r="I666" s="38"/>
      <c r="J666" s="37"/>
      <c r="K666" s="38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9"/>
      <c r="Z666" s="37"/>
      <c r="AA666" s="40"/>
      <c r="AB666" s="78"/>
      <c r="AC666" s="40"/>
    </row>
    <row r="667" spans="4:29" x14ac:dyDescent="0.35">
      <c r="D667" s="37"/>
      <c r="E667" s="37"/>
      <c r="F667" s="37"/>
      <c r="G667" s="37"/>
      <c r="H667" s="37"/>
      <c r="I667" s="38"/>
      <c r="J667" s="37"/>
      <c r="K667" s="38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9"/>
      <c r="Z667" s="37"/>
      <c r="AA667" s="40"/>
      <c r="AB667" s="78"/>
      <c r="AC667" s="40"/>
    </row>
    <row r="668" spans="4:29" x14ac:dyDescent="0.35">
      <c r="D668" s="37"/>
      <c r="E668" s="37"/>
      <c r="F668" s="37"/>
      <c r="G668" s="37"/>
      <c r="H668" s="37"/>
      <c r="I668" s="38"/>
      <c r="J668" s="37"/>
      <c r="K668" s="38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9"/>
      <c r="Z668" s="37"/>
      <c r="AA668" s="40"/>
      <c r="AB668" s="78"/>
      <c r="AC668" s="40"/>
    </row>
    <row r="669" spans="4:29" x14ac:dyDescent="0.35">
      <c r="D669" s="37"/>
      <c r="E669" s="37"/>
      <c r="F669" s="37"/>
      <c r="G669" s="37"/>
      <c r="H669" s="37"/>
      <c r="I669" s="38"/>
      <c r="J669" s="37"/>
      <c r="K669" s="38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9"/>
      <c r="Z669" s="37"/>
      <c r="AA669" s="40"/>
      <c r="AB669" s="78"/>
      <c r="AC669" s="40"/>
    </row>
    <row r="670" spans="4:29" x14ac:dyDescent="0.35">
      <c r="D670" s="37"/>
      <c r="E670" s="37"/>
      <c r="F670" s="37"/>
      <c r="G670" s="37"/>
      <c r="H670" s="37"/>
      <c r="I670" s="38"/>
      <c r="J670" s="37"/>
      <c r="K670" s="38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9"/>
      <c r="Z670" s="37"/>
      <c r="AA670" s="40"/>
      <c r="AB670" s="78"/>
      <c r="AC670" s="40"/>
    </row>
    <row r="671" spans="4:29" x14ac:dyDescent="0.35">
      <c r="D671" s="37"/>
      <c r="E671" s="37"/>
      <c r="F671" s="37"/>
      <c r="G671" s="37"/>
      <c r="H671" s="37"/>
      <c r="I671" s="38"/>
      <c r="J671" s="37"/>
      <c r="K671" s="38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9"/>
      <c r="Z671" s="37"/>
      <c r="AA671" s="40"/>
      <c r="AB671" s="78"/>
      <c r="AC671" s="40"/>
    </row>
    <row r="672" spans="4:29" x14ac:dyDescent="0.35">
      <c r="D672" s="37"/>
      <c r="E672" s="37"/>
      <c r="F672" s="37"/>
      <c r="G672" s="37"/>
      <c r="H672" s="37"/>
      <c r="I672" s="38"/>
      <c r="J672" s="37"/>
      <c r="K672" s="38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9"/>
      <c r="Z672" s="37"/>
      <c r="AA672" s="40"/>
      <c r="AB672" s="78"/>
      <c r="AC672" s="40"/>
    </row>
    <row r="673" spans="4:29" x14ac:dyDescent="0.35">
      <c r="D673" s="37"/>
      <c r="E673" s="37"/>
      <c r="F673" s="37"/>
      <c r="G673" s="37"/>
      <c r="H673" s="37"/>
      <c r="I673" s="38"/>
      <c r="J673" s="37"/>
      <c r="K673" s="38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9"/>
      <c r="Z673" s="37"/>
      <c r="AA673" s="40"/>
      <c r="AB673" s="78"/>
      <c r="AC673" s="40"/>
    </row>
    <row r="674" spans="4:29" x14ac:dyDescent="0.35">
      <c r="D674" s="37"/>
      <c r="E674" s="37"/>
      <c r="F674" s="37"/>
      <c r="G674" s="37"/>
      <c r="H674" s="37"/>
      <c r="I674" s="38"/>
      <c r="J674" s="37"/>
      <c r="K674" s="38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9"/>
      <c r="Z674" s="37"/>
      <c r="AA674" s="40"/>
      <c r="AB674" s="78"/>
      <c r="AC674" s="40"/>
    </row>
    <row r="675" spans="4:29" x14ac:dyDescent="0.35">
      <c r="D675" s="37"/>
      <c r="E675" s="37"/>
      <c r="F675" s="37"/>
      <c r="G675" s="37"/>
      <c r="H675" s="37"/>
      <c r="I675" s="38"/>
      <c r="J675" s="37"/>
      <c r="K675" s="38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9"/>
      <c r="Z675" s="37"/>
      <c r="AA675" s="40"/>
      <c r="AB675" s="78"/>
      <c r="AC675" s="40"/>
    </row>
    <row r="676" spans="4:29" x14ac:dyDescent="0.35">
      <c r="D676" s="37"/>
      <c r="E676" s="37"/>
      <c r="F676" s="37"/>
      <c r="G676" s="37"/>
      <c r="H676" s="37"/>
      <c r="I676" s="38"/>
      <c r="J676" s="37"/>
      <c r="K676" s="38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9"/>
      <c r="Z676" s="37"/>
      <c r="AA676" s="40"/>
      <c r="AB676" s="78"/>
      <c r="AC676" s="40"/>
    </row>
    <row r="677" spans="4:29" x14ac:dyDescent="0.35">
      <c r="D677" s="37"/>
      <c r="E677" s="37"/>
      <c r="F677" s="37"/>
      <c r="G677" s="37"/>
      <c r="H677" s="37"/>
      <c r="I677" s="38"/>
      <c r="J677" s="37"/>
      <c r="K677" s="38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9"/>
      <c r="Z677" s="37"/>
      <c r="AA677" s="40"/>
      <c r="AB677" s="78"/>
      <c r="AC677" s="40"/>
    </row>
    <row r="678" spans="4:29" x14ac:dyDescent="0.35">
      <c r="D678" s="37"/>
      <c r="E678" s="37"/>
      <c r="F678" s="37"/>
      <c r="G678" s="37"/>
      <c r="H678" s="37"/>
      <c r="I678" s="38"/>
      <c r="J678" s="37"/>
      <c r="K678" s="38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9"/>
      <c r="Z678" s="37"/>
      <c r="AA678" s="40"/>
      <c r="AB678" s="78"/>
      <c r="AC678" s="40"/>
    </row>
    <row r="679" spans="4:29" x14ac:dyDescent="0.35">
      <c r="D679" s="41"/>
      <c r="E679" s="41"/>
      <c r="F679" s="41"/>
      <c r="G679" s="41"/>
      <c r="H679" s="41"/>
      <c r="I679" s="42"/>
      <c r="J679" s="41"/>
      <c r="K679" s="42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3"/>
      <c r="Z679" s="41"/>
      <c r="AA679" s="44"/>
      <c r="AB679" s="79"/>
      <c r="AC679" s="44"/>
    </row>
    <row r="680" spans="4:29" x14ac:dyDescent="0.35">
      <c r="D680" s="37"/>
      <c r="E680" s="37"/>
      <c r="F680" s="37"/>
      <c r="G680" s="37"/>
      <c r="H680" s="37"/>
      <c r="I680" s="38"/>
      <c r="J680" s="37"/>
      <c r="K680" s="38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9"/>
      <c r="Z680" s="37"/>
      <c r="AA680" s="40"/>
      <c r="AB680" s="78"/>
      <c r="AC680" s="40"/>
    </row>
    <row r="681" spans="4:29" x14ac:dyDescent="0.35">
      <c r="D681" s="37"/>
      <c r="E681" s="37"/>
      <c r="F681" s="37"/>
      <c r="G681" s="37"/>
      <c r="H681" s="37"/>
      <c r="I681" s="38"/>
      <c r="J681" s="37"/>
      <c r="K681" s="38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9"/>
      <c r="Z681" s="37"/>
      <c r="AA681" s="40"/>
      <c r="AB681" s="78"/>
      <c r="AC681" s="40"/>
    </row>
    <row r="682" spans="4:29" x14ac:dyDescent="0.35">
      <c r="D682" s="37"/>
      <c r="E682" s="37"/>
      <c r="F682" s="37"/>
      <c r="G682" s="37"/>
      <c r="H682" s="37"/>
      <c r="I682" s="38"/>
      <c r="J682" s="37"/>
      <c r="K682" s="38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9"/>
      <c r="Z682" s="37"/>
      <c r="AA682" s="40"/>
      <c r="AB682" s="78"/>
      <c r="AC682" s="40"/>
    </row>
    <row r="683" spans="4:29" x14ac:dyDescent="0.35">
      <c r="D683" s="37"/>
      <c r="E683" s="37"/>
      <c r="F683" s="37"/>
      <c r="G683" s="37"/>
      <c r="H683" s="37"/>
      <c r="I683" s="38"/>
      <c r="J683" s="37"/>
      <c r="K683" s="38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9"/>
      <c r="Z683" s="37"/>
      <c r="AA683" s="40"/>
      <c r="AB683" s="78"/>
      <c r="AC683" s="40"/>
    </row>
    <row r="684" spans="4:29" x14ac:dyDescent="0.35">
      <c r="D684" s="37"/>
      <c r="E684" s="37"/>
      <c r="F684" s="37"/>
      <c r="G684" s="37"/>
      <c r="H684" s="37"/>
      <c r="I684" s="38"/>
      <c r="J684" s="37"/>
      <c r="K684" s="38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9"/>
      <c r="Z684" s="37"/>
      <c r="AA684" s="40"/>
      <c r="AB684" s="78"/>
      <c r="AC684" s="40"/>
    </row>
    <row r="685" spans="4:29" x14ac:dyDescent="0.35">
      <c r="D685" s="37"/>
      <c r="E685" s="37"/>
      <c r="F685" s="37"/>
      <c r="G685" s="37"/>
      <c r="H685" s="37"/>
      <c r="I685" s="38"/>
      <c r="J685" s="37"/>
      <c r="K685" s="38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9"/>
      <c r="Z685" s="37"/>
      <c r="AA685" s="40"/>
      <c r="AB685" s="78"/>
      <c r="AC685" s="40"/>
    </row>
    <row r="686" spans="4:29" x14ac:dyDescent="0.35">
      <c r="D686" s="37"/>
      <c r="E686" s="37"/>
      <c r="F686" s="37"/>
      <c r="G686" s="37"/>
      <c r="H686" s="37"/>
      <c r="I686" s="38"/>
      <c r="J686" s="37"/>
      <c r="K686" s="38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9"/>
      <c r="Z686" s="37"/>
      <c r="AA686" s="40"/>
      <c r="AB686" s="78"/>
      <c r="AC686" s="40"/>
    </row>
    <row r="687" spans="4:29" x14ac:dyDescent="0.35">
      <c r="D687" s="37"/>
      <c r="E687" s="37"/>
      <c r="F687" s="37"/>
      <c r="G687" s="37"/>
      <c r="H687" s="37"/>
      <c r="I687" s="38"/>
      <c r="J687" s="37"/>
      <c r="K687" s="38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9"/>
      <c r="Z687" s="37"/>
      <c r="AA687" s="40"/>
      <c r="AB687" s="78"/>
      <c r="AC687" s="40"/>
    </row>
    <row r="688" spans="4:29" x14ac:dyDescent="0.35">
      <c r="D688" s="37"/>
      <c r="E688" s="37"/>
      <c r="F688" s="37"/>
      <c r="G688" s="37"/>
      <c r="H688" s="37"/>
      <c r="I688" s="38"/>
      <c r="J688" s="37"/>
      <c r="K688" s="38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9"/>
      <c r="Z688" s="37"/>
      <c r="AA688" s="40"/>
      <c r="AB688" s="78"/>
      <c r="AC688" s="40"/>
    </row>
    <row r="689" spans="4:29" x14ac:dyDescent="0.35">
      <c r="D689" s="41"/>
      <c r="E689" s="41"/>
      <c r="F689" s="41"/>
      <c r="G689" s="41"/>
      <c r="H689" s="41"/>
      <c r="I689" s="42"/>
      <c r="J689" s="41"/>
      <c r="K689" s="42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3"/>
      <c r="Z689" s="41"/>
      <c r="AA689" s="44"/>
      <c r="AB689" s="79"/>
      <c r="AC689" s="44"/>
    </row>
    <row r="690" spans="4:29" x14ac:dyDescent="0.35">
      <c r="D690" s="37"/>
      <c r="E690" s="37"/>
      <c r="F690" s="37"/>
      <c r="G690" s="37"/>
      <c r="H690" s="37"/>
      <c r="I690" s="38"/>
      <c r="J690" s="37"/>
      <c r="K690" s="38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9"/>
      <c r="Z690" s="37"/>
      <c r="AA690" s="40"/>
      <c r="AB690" s="78"/>
      <c r="AC690" s="40"/>
    </row>
    <row r="691" spans="4:29" x14ac:dyDescent="0.35">
      <c r="D691" s="37"/>
      <c r="E691" s="37"/>
      <c r="F691" s="37"/>
      <c r="G691" s="37"/>
      <c r="H691" s="37"/>
      <c r="I691" s="38"/>
      <c r="J691" s="37"/>
      <c r="K691" s="38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9"/>
      <c r="Z691" s="37"/>
      <c r="AA691" s="40"/>
      <c r="AB691" s="78"/>
      <c r="AC691" s="40"/>
    </row>
    <row r="692" spans="4:29" x14ac:dyDescent="0.35">
      <c r="D692" s="37"/>
      <c r="E692" s="37"/>
      <c r="F692" s="37"/>
      <c r="G692" s="37"/>
      <c r="H692" s="37"/>
      <c r="I692" s="38"/>
      <c r="J692" s="37"/>
      <c r="K692" s="38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9"/>
      <c r="Z692" s="37"/>
      <c r="AA692" s="40"/>
      <c r="AB692" s="78"/>
      <c r="AC692" s="40"/>
    </row>
    <row r="693" spans="4:29" x14ac:dyDescent="0.35">
      <c r="D693" s="37"/>
      <c r="E693" s="37"/>
      <c r="F693" s="37"/>
      <c r="G693" s="37"/>
      <c r="H693" s="37"/>
      <c r="I693" s="38"/>
      <c r="J693" s="37"/>
      <c r="K693" s="38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9"/>
      <c r="Z693" s="37"/>
      <c r="AA693" s="40"/>
      <c r="AB693" s="78"/>
      <c r="AC693" s="40"/>
    </row>
    <row r="694" spans="4:29" x14ac:dyDescent="0.35">
      <c r="D694" s="37"/>
      <c r="E694" s="37"/>
      <c r="F694" s="37"/>
      <c r="G694" s="37"/>
      <c r="H694" s="37"/>
      <c r="I694" s="38"/>
      <c r="J694" s="37"/>
      <c r="K694" s="38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9"/>
      <c r="Z694" s="37"/>
      <c r="AA694" s="40"/>
      <c r="AB694" s="78"/>
      <c r="AC694" s="40"/>
    </row>
    <row r="695" spans="4:29" x14ac:dyDescent="0.35">
      <c r="D695" s="37"/>
      <c r="E695" s="37"/>
      <c r="F695" s="37"/>
      <c r="G695" s="37"/>
      <c r="H695" s="37"/>
      <c r="I695" s="38"/>
      <c r="J695" s="37"/>
      <c r="K695" s="38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9"/>
      <c r="Z695" s="37"/>
      <c r="AA695" s="40"/>
      <c r="AB695" s="78"/>
      <c r="AC695" s="40"/>
    </row>
    <row r="696" spans="4:29" x14ac:dyDescent="0.35">
      <c r="D696" s="37"/>
      <c r="E696" s="37"/>
      <c r="F696" s="37"/>
      <c r="G696" s="37"/>
      <c r="H696" s="37"/>
      <c r="I696" s="38"/>
      <c r="J696" s="37"/>
      <c r="K696" s="38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9"/>
      <c r="Z696" s="37"/>
      <c r="AA696" s="40"/>
      <c r="AB696" s="78"/>
      <c r="AC696" s="40"/>
    </row>
    <row r="697" spans="4:29" x14ac:dyDescent="0.35">
      <c r="D697" s="37"/>
      <c r="E697" s="37"/>
      <c r="F697" s="37"/>
      <c r="G697" s="37"/>
      <c r="H697" s="37"/>
      <c r="I697" s="38"/>
      <c r="J697" s="37"/>
      <c r="K697" s="38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9"/>
      <c r="Z697" s="37"/>
      <c r="AA697" s="40"/>
      <c r="AB697" s="78"/>
      <c r="AC697" s="40"/>
    </row>
    <row r="698" spans="4:29" x14ac:dyDescent="0.35">
      <c r="D698" s="37"/>
      <c r="E698" s="37"/>
      <c r="F698" s="37"/>
      <c r="G698" s="37"/>
      <c r="H698" s="37"/>
      <c r="I698" s="38"/>
      <c r="J698" s="37"/>
      <c r="K698" s="38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9"/>
      <c r="Z698" s="37"/>
      <c r="AA698" s="40"/>
      <c r="AB698" s="78"/>
      <c r="AC698" s="40"/>
    </row>
    <row r="699" spans="4:29" x14ac:dyDescent="0.35">
      <c r="D699" s="37"/>
      <c r="E699" s="37"/>
      <c r="F699" s="37"/>
      <c r="G699" s="37"/>
      <c r="H699" s="37"/>
      <c r="I699" s="38"/>
      <c r="J699" s="37"/>
      <c r="K699" s="38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9"/>
      <c r="Z699" s="37"/>
      <c r="AA699" s="40"/>
      <c r="AB699" s="78"/>
      <c r="AC699" s="40"/>
    </row>
    <row r="700" spans="4:29" x14ac:dyDescent="0.35">
      <c r="D700" s="37"/>
      <c r="E700" s="37"/>
      <c r="F700" s="37"/>
      <c r="G700" s="37"/>
      <c r="H700" s="37"/>
      <c r="I700" s="38"/>
      <c r="J700" s="37"/>
      <c r="K700" s="38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9"/>
      <c r="Z700" s="37"/>
      <c r="AA700" s="40"/>
      <c r="AB700" s="78"/>
      <c r="AC700" s="40"/>
    </row>
    <row r="701" spans="4:29" x14ac:dyDescent="0.35">
      <c r="D701" s="37"/>
      <c r="E701" s="37"/>
      <c r="F701" s="37"/>
      <c r="G701" s="37"/>
      <c r="H701" s="37"/>
      <c r="I701" s="38"/>
      <c r="J701" s="37"/>
      <c r="K701" s="38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9"/>
      <c r="Z701" s="37"/>
      <c r="AA701" s="40"/>
      <c r="AB701" s="78"/>
      <c r="AC701" s="40"/>
    </row>
    <row r="702" spans="4:29" x14ac:dyDescent="0.35">
      <c r="D702" s="37"/>
      <c r="E702" s="37"/>
      <c r="F702" s="37"/>
      <c r="G702" s="37"/>
      <c r="H702" s="37"/>
      <c r="I702" s="38"/>
      <c r="J702" s="37"/>
      <c r="K702" s="38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9"/>
      <c r="Z702" s="37"/>
      <c r="AA702" s="40"/>
      <c r="AB702" s="78"/>
      <c r="AC702" s="40"/>
    </row>
    <row r="703" spans="4:29" x14ac:dyDescent="0.35">
      <c r="D703" s="37"/>
      <c r="E703" s="37"/>
      <c r="F703" s="37"/>
      <c r="G703" s="37"/>
      <c r="H703" s="37"/>
      <c r="I703" s="38"/>
      <c r="J703" s="37"/>
      <c r="K703" s="38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9"/>
      <c r="Z703" s="37"/>
      <c r="AA703" s="40"/>
      <c r="AB703" s="78"/>
      <c r="AC703" s="40"/>
    </row>
    <row r="704" spans="4:29" x14ac:dyDescent="0.35">
      <c r="D704" s="37"/>
      <c r="E704" s="37"/>
      <c r="F704" s="37"/>
      <c r="G704" s="37"/>
      <c r="H704" s="37"/>
      <c r="I704" s="38"/>
      <c r="J704" s="37"/>
      <c r="K704" s="38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9"/>
      <c r="Z704" s="37"/>
      <c r="AA704" s="40"/>
      <c r="AB704" s="78"/>
      <c r="AC704" s="40"/>
    </row>
    <row r="705" spans="4:29" x14ac:dyDescent="0.35">
      <c r="D705" s="37"/>
      <c r="E705" s="37"/>
      <c r="F705" s="37"/>
      <c r="G705" s="37"/>
      <c r="H705" s="37"/>
      <c r="I705" s="38"/>
      <c r="J705" s="37"/>
      <c r="K705" s="38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9"/>
      <c r="Z705" s="37"/>
      <c r="AA705" s="40"/>
      <c r="AB705" s="78"/>
      <c r="AC705" s="40"/>
    </row>
    <row r="706" spans="4:29" x14ac:dyDescent="0.35">
      <c r="D706" s="41"/>
      <c r="E706" s="41"/>
      <c r="F706" s="41"/>
      <c r="G706" s="41"/>
      <c r="H706" s="41"/>
      <c r="I706" s="42"/>
      <c r="J706" s="41"/>
      <c r="K706" s="42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3"/>
      <c r="Z706" s="41"/>
      <c r="AA706" s="44"/>
      <c r="AB706" s="79"/>
      <c r="AC706" s="44"/>
    </row>
    <row r="707" spans="4:29" x14ac:dyDescent="0.35">
      <c r="D707" s="37"/>
      <c r="E707" s="37"/>
      <c r="F707" s="37"/>
      <c r="G707" s="37"/>
      <c r="H707" s="37"/>
      <c r="I707" s="38"/>
      <c r="J707" s="37"/>
      <c r="K707" s="38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9"/>
      <c r="Z707" s="37"/>
      <c r="AA707" s="40"/>
      <c r="AB707" s="78"/>
      <c r="AC707" s="40"/>
    </row>
    <row r="708" spans="4:29" x14ac:dyDescent="0.35">
      <c r="D708" s="37"/>
      <c r="E708" s="37"/>
      <c r="F708" s="37"/>
      <c r="G708" s="37"/>
      <c r="H708" s="37"/>
      <c r="I708" s="38"/>
      <c r="J708" s="37"/>
      <c r="K708" s="38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9"/>
      <c r="Z708" s="37"/>
      <c r="AA708" s="40"/>
      <c r="AB708" s="78"/>
      <c r="AC708" s="40"/>
    </row>
    <row r="709" spans="4:29" x14ac:dyDescent="0.35">
      <c r="D709" s="37"/>
      <c r="E709" s="37"/>
      <c r="F709" s="37"/>
      <c r="G709" s="37"/>
      <c r="H709" s="37"/>
      <c r="I709" s="38"/>
      <c r="J709" s="37"/>
      <c r="K709" s="38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9"/>
      <c r="Z709" s="37"/>
      <c r="AA709" s="40"/>
      <c r="AB709" s="78"/>
      <c r="AC709" s="40"/>
    </row>
    <row r="710" spans="4:29" x14ac:dyDescent="0.35">
      <c r="D710" s="37"/>
      <c r="E710" s="37"/>
      <c r="F710" s="37"/>
      <c r="G710" s="37"/>
      <c r="H710" s="37"/>
      <c r="I710" s="38"/>
      <c r="J710" s="37"/>
      <c r="K710" s="38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9"/>
      <c r="Z710" s="37"/>
      <c r="AA710" s="40"/>
      <c r="AB710" s="78"/>
      <c r="AC710" s="40"/>
    </row>
    <row r="711" spans="4:29" x14ac:dyDescent="0.35">
      <c r="D711" s="37"/>
      <c r="E711" s="37"/>
      <c r="F711" s="37"/>
      <c r="G711" s="37"/>
      <c r="H711" s="37"/>
      <c r="I711" s="38"/>
      <c r="J711" s="37"/>
      <c r="K711" s="38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9"/>
      <c r="Z711" s="37"/>
      <c r="AA711" s="40"/>
      <c r="AB711" s="78"/>
      <c r="AC711" s="40"/>
    </row>
    <row r="712" spans="4:29" x14ac:dyDescent="0.35">
      <c r="D712" s="37"/>
      <c r="E712" s="37"/>
      <c r="F712" s="37"/>
      <c r="G712" s="37"/>
      <c r="H712" s="37"/>
      <c r="I712" s="38"/>
      <c r="J712" s="37"/>
      <c r="K712" s="38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9"/>
      <c r="Z712" s="37"/>
      <c r="AA712" s="40"/>
      <c r="AB712" s="78"/>
      <c r="AC712" s="40"/>
    </row>
    <row r="713" spans="4:29" x14ac:dyDescent="0.35">
      <c r="D713" s="37"/>
      <c r="E713" s="37"/>
      <c r="F713" s="37"/>
      <c r="G713" s="37"/>
      <c r="H713" s="37"/>
      <c r="I713" s="38"/>
      <c r="J713" s="37"/>
      <c r="K713" s="38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9"/>
      <c r="Z713" s="37"/>
      <c r="AA713" s="40"/>
      <c r="AB713" s="78"/>
      <c r="AC713" s="40"/>
    </row>
    <row r="714" spans="4:29" x14ac:dyDescent="0.35">
      <c r="D714" s="37"/>
      <c r="E714" s="37"/>
      <c r="F714" s="37"/>
      <c r="G714" s="37"/>
      <c r="H714" s="37"/>
      <c r="I714" s="38"/>
      <c r="J714" s="37"/>
      <c r="K714" s="38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9"/>
      <c r="Z714" s="37"/>
      <c r="AA714" s="40"/>
      <c r="AB714" s="78"/>
      <c r="AC714" s="40"/>
    </row>
    <row r="715" spans="4:29" x14ac:dyDescent="0.35">
      <c r="D715" s="37"/>
      <c r="E715" s="37"/>
      <c r="F715" s="37"/>
      <c r="G715" s="37"/>
      <c r="H715" s="37"/>
      <c r="I715" s="38"/>
      <c r="J715" s="37"/>
      <c r="K715" s="38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9"/>
      <c r="Z715" s="37"/>
      <c r="AA715" s="40"/>
      <c r="AB715" s="78"/>
      <c r="AC715" s="40"/>
    </row>
    <row r="716" spans="4:29" x14ac:dyDescent="0.35">
      <c r="D716" s="37"/>
      <c r="E716" s="37"/>
      <c r="F716" s="37"/>
      <c r="G716" s="37"/>
      <c r="H716" s="37"/>
      <c r="I716" s="38"/>
      <c r="J716" s="37"/>
      <c r="K716" s="38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9"/>
      <c r="Z716" s="37"/>
      <c r="AA716" s="40"/>
      <c r="AB716" s="78"/>
      <c r="AC716" s="40"/>
    </row>
    <row r="717" spans="4:29" x14ac:dyDescent="0.35">
      <c r="D717" s="37"/>
      <c r="E717" s="37"/>
      <c r="F717" s="37"/>
      <c r="G717" s="37"/>
      <c r="H717" s="37"/>
      <c r="I717" s="38"/>
      <c r="J717" s="37"/>
      <c r="K717" s="38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9"/>
      <c r="Z717" s="37"/>
      <c r="AA717" s="40"/>
      <c r="AB717" s="78"/>
      <c r="AC717" s="40"/>
    </row>
    <row r="718" spans="4:29" x14ac:dyDescent="0.35">
      <c r="D718" s="37"/>
      <c r="E718" s="37"/>
      <c r="F718" s="37"/>
      <c r="G718" s="37"/>
      <c r="H718" s="37"/>
      <c r="I718" s="38"/>
      <c r="J718" s="37"/>
      <c r="K718" s="38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9"/>
      <c r="Z718" s="37"/>
      <c r="AA718" s="40"/>
      <c r="AB718" s="78"/>
      <c r="AC718" s="40"/>
    </row>
    <row r="719" spans="4:29" x14ac:dyDescent="0.35">
      <c r="D719" s="37"/>
      <c r="E719" s="37"/>
      <c r="F719" s="37"/>
      <c r="G719" s="37"/>
      <c r="H719" s="37"/>
      <c r="I719" s="38"/>
      <c r="J719" s="37"/>
      <c r="K719" s="38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9"/>
      <c r="Z719" s="37"/>
      <c r="AA719" s="40"/>
      <c r="AB719" s="78"/>
      <c r="AC719" s="40"/>
    </row>
    <row r="720" spans="4:29" x14ac:dyDescent="0.35">
      <c r="D720" s="37"/>
      <c r="E720" s="37"/>
      <c r="F720" s="37"/>
      <c r="G720" s="37"/>
      <c r="H720" s="37"/>
      <c r="I720" s="38"/>
      <c r="J720" s="37"/>
      <c r="K720" s="38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9"/>
      <c r="Z720" s="37"/>
      <c r="AA720" s="40"/>
      <c r="AB720" s="78"/>
      <c r="AC720" s="40"/>
    </row>
    <row r="721" spans="4:29" x14ac:dyDescent="0.35">
      <c r="D721" s="37"/>
      <c r="E721" s="37"/>
      <c r="F721" s="37"/>
      <c r="G721" s="37"/>
      <c r="H721" s="37"/>
      <c r="I721" s="38"/>
      <c r="J721" s="37"/>
      <c r="K721" s="38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9"/>
      <c r="Z721" s="37"/>
      <c r="AA721" s="40"/>
      <c r="AB721" s="78"/>
      <c r="AC721" s="40"/>
    </row>
    <row r="722" spans="4:29" x14ac:dyDescent="0.35">
      <c r="D722" s="37"/>
      <c r="E722" s="37"/>
      <c r="F722" s="37"/>
      <c r="G722" s="37"/>
      <c r="H722" s="37"/>
      <c r="I722" s="38"/>
      <c r="J722" s="37"/>
      <c r="K722" s="38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9"/>
      <c r="Z722" s="37"/>
      <c r="AA722" s="40"/>
      <c r="AB722" s="78"/>
      <c r="AC722" s="40"/>
    </row>
    <row r="723" spans="4:29" x14ac:dyDescent="0.35">
      <c r="D723" s="37"/>
      <c r="E723" s="37"/>
      <c r="F723" s="37"/>
      <c r="G723" s="37"/>
      <c r="H723" s="37"/>
      <c r="I723" s="38"/>
      <c r="J723" s="37"/>
      <c r="K723" s="38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9"/>
      <c r="Z723" s="37"/>
      <c r="AA723" s="40"/>
      <c r="AB723" s="78"/>
      <c r="AC723" s="40"/>
    </row>
    <row r="724" spans="4:29" x14ac:dyDescent="0.35">
      <c r="D724" s="37"/>
      <c r="E724" s="37"/>
      <c r="F724" s="37"/>
      <c r="G724" s="37"/>
      <c r="H724" s="37"/>
      <c r="I724" s="38"/>
      <c r="J724" s="37"/>
      <c r="K724" s="38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9"/>
      <c r="Z724" s="37"/>
      <c r="AA724" s="40"/>
      <c r="AB724" s="78"/>
      <c r="AC724" s="40"/>
    </row>
    <row r="725" spans="4:29" x14ac:dyDescent="0.35">
      <c r="D725" s="37"/>
      <c r="E725" s="37"/>
      <c r="F725" s="37"/>
      <c r="G725" s="37"/>
      <c r="H725" s="37"/>
      <c r="I725" s="38"/>
      <c r="J725" s="37"/>
      <c r="K725" s="38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9"/>
      <c r="Z725" s="37"/>
      <c r="AA725" s="40"/>
      <c r="AB725" s="78"/>
      <c r="AC725" s="40"/>
    </row>
    <row r="726" spans="4:29" x14ac:dyDescent="0.35">
      <c r="D726" s="41"/>
      <c r="E726" s="41"/>
      <c r="F726" s="41"/>
      <c r="G726" s="41"/>
      <c r="H726" s="41"/>
      <c r="I726" s="42"/>
      <c r="J726" s="41"/>
      <c r="K726" s="42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3"/>
      <c r="Z726" s="41"/>
      <c r="AA726" s="44"/>
      <c r="AB726" s="79"/>
      <c r="AC726" s="44"/>
    </row>
    <row r="727" spans="4:29" x14ac:dyDescent="0.35">
      <c r="D727" s="41"/>
      <c r="E727" s="41"/>
      <c r="F727" s="41"/>
      <c r="G727" s="41"/>
      <c r="H727" s="41"/>
      <c r="I727" s="42"/>
      <c r="J727" s="41"/>
      <c r="K727" s="42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3"/>
      <c r="Z727" s="41"/>
      <c r="AA727" s="44"/>
      <c r="AB727" s="79"/>
      <c r="AC727" s="44"/>
    </row>
    <row r="728" spans="4:29" x14ac:dyDescent="0.35">
      <c r="D728" s="37"/>
      <c r="E728" s="37"/>
      <c r="F728" s="37"/>
      <c r="G728" s="37"/>
      <c r="H728" s="37"/>
      <c r="I728" s="38"/>
      <c r="J728" s="37"/>
      <c r="K728" s="38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9"/>
      <c r="Z728" s="37"/>
      <c r="AA728" s="40"/>
      <c r="AB728" s="78"/>
      <c r="AC728" s="40"/>
    </row>
    <row r="729" spans="4:29" x14ac:dyDescent="0.35">
      <c r="D729" s="37"/>
      <c r="E729" s="37"/>
      <c r="F729" s="37"/>
      <c r="G729" s="37"/>
      <c r="H729" s="37"/>
      <c r="I729" s="38"/>
      <c r="J729" s="37"/>
      <c r="K729" s="38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9"/>
      <c r="Z729" s="37"/>
      <c r="AA729" s="40"/>
      <c r="AB729" s="78"/>
      <c r="AC729" s="40"/>
    </row>
    <row r="730" spans="4:29" x14ac:dyDescent="0.35">
      <c r="D730" s="37"/>
      <c r="E730" s="37"/>
      <c r="F730" s="37"/>
      <c r="G730" s="37"/>
      <c r="H730" s="37"/>
      <c r="I730" s="38"/>
      <c r="J730" s="37"/>
      <c r="K730" s="38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9"/>
      <c r="Z730" s="37"/>
      <c r="AA730" s="40"/>
      <c r="AB730" s="78"/>
      <c r="AC730" s="40"/>
    </row>
    <row r="731" spans="4:29" x14ac:dyDescent="0.35">
      <c r="D731" s="37"/>
      <c r="E731" s="37"/>
      <c r="F731" s="37"/>
      <c r="G731" s="37"/>
      <c r="H731" s="37"/>
      <c r="I731" s="38"/>
      <c r="J731" s="37"/>
      <c r="K731" s="38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9"/>
      <c r="Z731" s="37"/>
      <c r="AA731" s="40"/>
      <c r="AB731" s="78"/>
      <c r="AC731" s="40"/>
    </row>
    <row r="732" spans="4:29" x14ac:dyDescent="0.35">
      <c r="D732" s="37"/>
      <c r="E732" s="37"/>
      <c r="F732" s="37"/>
      <c r="G732" s="37"/>
      <c r="H732" s="37"/>
      <c r="I732" s="38"/>
      <c r="J732" s="37"/>
      <c r="K732" s="38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9"/>
      <c r="Z732" s="37"/>
      <c r="AA732" s="40"/>
      <c r="AB732" s="78"/>
      <c r="AC732" s="40"/>
    </row>
    <row r="733" spans="4:29" x14ac:dyDescent="0.35">
      <c r="D733" s="37"/>
      <c r="E733" s="37"/>
      <c r="F733" s="37"/>
      <c r="G733" s="37"/>
      <c r="H733" s="37"/>
      <c r="I733" s="38"/>
      <c r="J733" s="37"/>
      <c r="K733" s="38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9"/>
      <c r="Z733" s="37"/>
      <c r="AA733" s="40"/>
      <c r="AB733" s="78"/>
      <c r="AC733" s="40"/>
    </row>
    <row r="734" spans="4:29" x14ac:dyDescent="0.35">
      <c r="D734" s="37"/>
      <c r="E734" s="37"/>
      <c r="F734" s="37"/>
      <c r="G734" s="37"/>
      <c r="H734" s="37"/>
      <c r="I734" s="38"/>
      <c r="J734" s="37"/>
      <c r="K734" s="38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9"/>
      <c r="Z734" s="37"/>
      <c r="AA734" s="40"/>
      <c r="AB734" s="78"/>
      <c r="AC734" s="40"/>
    </row>
    <row r="735" spans="4:29" x14ac:dyDescent="0.35">
      <c r="D735" s="37"/>
      <c r="E735" s="37"/>
      <c r="F735" s="37"/>
      <c r="G735" s="37"/>
      <c r="H735" s="37"/>
      <c r="I735" s="38"/>
      <c r="J735" s="37"/>
      <c r="K735" s="38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9"/>
      <c r="Z735" s="37"/>
      <c r="AA735" s="40"/>
      <c r="AB735" s="78"/>
      <c r="AC735" s="40"/>
    </row>
    <row r="736" spans="4:29" x14ac:dyDescent="0.35">
      <c r="D736" s="37"/>
      <c r="E736" s="37"/>
      <c r="F736" s="37"/>
      <c r="G736" s="37"/>
      <c r="H736" s="37"/>
      <c r="I736" s="38"/>
      <c r="J736" s="37"/>
      <c r="K736" s="38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9"/>
      <c r="Z736" s="37"/>
      <c r="AA736" s="40"/>
      <c r="AB736" s="78"/>
      <c r="AC736" s="40"/>
    </row>
    <row r="737" spans="4:29" x14ac:dyDescent="0.35">
      <c r="D737" s="37"/>
      <c r="E737" s="37"/>
      <c r="F737" s="37"/>
      <c r="G737" s="37"/>
      <c r="H737" s="37"/>
      <c r="I737" s="38"/>
      <c r="J737" s="37"/>
      <c r="K737" s="38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9"/>
      <c r="Z737" s="37"/>
      <c r="AA737" s="40"/>
      <c r="AB737" s="78"/>
      <c r="AC737" s="40"/>
    </row>
    <row r="738" spans="4:29" x14ac:dyDescent="0.35">
      <c r="D738" s="37"/>
      <c r="E738" s="37"/>
      <c r="F738" s="37"/>
      <c r="G738" s="37"/>
      <c r="H738" s="37"/>
      <c r="I738" s="38"/>
      <c r="J738" s="37"/>
      <c r="K738" s="38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9"/>
      <c r="Z738" s="37"/>
      <c r="AA738" s="40"/>
      <c r="AB738" s="78"/>
      <c r="AC738" s="40"/>
    </row>
    <row r="739" spans="4:29" x14ac:dyDescent="0.35">
      <c r="D739" s="37"/>
      <c r="E739" s="37"/>
      <c r="F739" s="37"/>
      <c r="G739" s="37"/>
      <c r="H739" s="37"/>
      <c r="I739" s="38"/>
      <c r="J739" s="37"/>
      <c r="K739" s="38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9"/>
      <c r="Z739" s="37"/>
      <c r="AA739" s="40"/>
      <c r="AB739" s="78"/>
      <c r="AC739" s="40"/>
    </row>
    <row r="740" spans="4:29" x14ac:dyDescent="0.35">
      <c r="D740" s="37"/>
      <c r="E740" s="37"/>
      <c r="F740" s="37"/>
      <c r="G740" s="37"/>
      <c r="H740" s="37"/>
      <c r="I740" s="38"/>
      <c r="J740" s="37"/>
      <c r="K740" s="38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9"/>
      <c r="Z740" s="37"/>
      <c r="AA740" s="40"/>
      <c r="AB740" s="78"/>
      <c r="AC740" s="40"/>
    </row>
    <row r="741" spans="4:29" x14ac:dyDescent="0.35">
      <c r="D741" s="37"/>
      <c r="E741" s="37"/>
      <c r="F741" s="37"/>
      <c r="G741" s="37"/>
      <c r="H741" s="37"/>
      <c r="I741" s="38"/>
      <c r="J741" s="37"/>
      <c r="K741" s="38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9"/>
      <c r="Z741" s="37"/>
      <c r="AA741" s="40"/>
      <c r="AB741" s="78"/>
      <c r="AC741" s="40"/>
    </row>
    <row r="742" spans="4:29" x14ac:dyDescent="0.35">
      <c r="D742" s="37"/>
      <c r="E742" s="37"/>
      <c r="F742" s="37"/>
      <c r="G742" s="37"/>
      <c r="H742" s="37"/>
      <c r="I742" s="38"/>
      <c r="J742" s="37"/>
      <c r="K742" s="38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9"/>
      <c r="Z742" s="37"/>
      <c r="AA742" s="40"/>
      <c r="AB742" s="78"/>
      <c r="AC742" s="40"/>
    </row>
    <row r="743" spans="4:29" x14ac:dyDescent="0.35">
      <c r="D743" s="37"/>
      <c r="E743" s="37"/>
      <c r="F743" s="37"/>
      <c r="G743" s="37"/>
      <c r="H743" s="37"/>
      <c r="I743" s="38"/>
      <c r="J743" s="37"/>
      <c r="K743" s="38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9"/>
      <c r="Z743" s="37"/>
      <c r="AA743" s="40"/>
      <c r="AB743" s="78"/>
      <c r="AC743" s="40"/>
    </row>
    <row r="744" spans="4:29" x14ac:dyDescent="0.35">
      <c r="D744" s="37"/>
      <c r="E744" s="37"/>
      <c r="F744" s="37"/>
      <c r="G744" s="37"/>
      <c r="H744" s="37"/>
      <c r="I744" s="38"/>
      <c r="J744" s="37"/>
      <c r="K744" s="38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9"/>
      <c r="Z744" s="37"/>
      <c r="AA744" s="40"/>
      <c r="AB744" s="78"/>
      <c r="AC744" s="40"/>
    </row>
    <row r="745" spans="4:29" x14ac:dyDescent="0.35">
      <c r="D745" s="41"/>
      <c r="E745" s="41"/>
      <c r="F745" s="41"/>
      <c r="G745" s="41"/>
      <c r="H745" s="41"/>
      <c r="I745" s="42"/>
      <c r="J745" s="41"/>
      <c r="K745" s="42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3"/>
      <c r="Z745" s="41"/>
      <c r="AA745" s="44"/>
      <c r="AB745" s="79"/>
      <c r="AC745" s="44"/>
    </row>
    <row r="746" spans="4:29" x14ac:dyDescent="0.35">
      <c r="D746" s="37"/>
      <c r="E746" s="37"/>
      <c r="F746" s="37"/>
      <c r="G746" s="37"/>
      <c r="H746" s="37"/>
      <c r="I746" s="38"/>
      <c r="J746" s="37"/>
      <c r="K746" s="38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9"/>
      <c r="Z746" s="37"/>
      <c r="AA746" s="40"/>
      <c r="AB746" s="78"/>
      <c r="AC746" s="40"/>
    </row>
    <row r="747" spans="4:29" x14ac:dyDescent="0.35">
      <c r="D747" s="37"/>
      <c r="E747" s="37"/>
      <c r="F747" s="37"/>
      <c r="G747" s="37"/>
      <c r="H747" s="37"/>
      <c r="I747" s="38"/>
      <c r="J747" s="37"/>
      <c r="K747" s="38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9"/>
      <c r="Z747" s="37"/>
      <c r="AA747" s="40"/>
      <c r="AB747" s="78"/>
      <c r="AC747" s="40"/>
    </row>
    <row r="748" spans="4:29" x14ac:dyDescent="0.35">
      <c r="D748" s="37"/>
      <c r="E748" s="37"/>
      <c r="F748" s="37"/>
      <c r="G748" s="37"/>
      <c r="H748" s="37"/>
      <c r="I748" s="38"/>
      <c r="J748" s="37"/>
      <c r="K748" s="38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9"/>
      <c r="Z748" s="37"/>
      <c r="AA748" s="40"/>
      <c r="AB748" s="78"/>
      <c r="AC748" s="40"/>
    </row>
    <row r="749" spans="4:29" x14ac:dyDescent="0.35">
      <c r="D749" s="37"/>
      <c r="E749" s="37"/>
      <c r="F749" s="37"/>
      <c r="G749" s="37"/>
      <c r="H749" s="37"/>
      <c r="I749" s="38"/>
      <c r="J749" s="37"/>
      <c r="K749" s="38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9"/>
      <c r="Z749" s="37"/>
      <c r="AA749" s="40"/>
      <c r="AB749" s="78"/>
      <c r="AC749" s="40"/>
    </row>
    <row r="750" spans="4:29" x14ac:dyDescent="0.35">
      <c r="D750" s="37"/>
      <c r="E750" s="37"/>
      <c r="F750" s="37"/>
      <c r="G750" s="37"/>
      <c r="H750" s="37"/>
      <c r="I750" s="38"/>
      <c r="J750" s="37"/>
      <c r="K750" s="38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9"/>
      <c r="Z750" s="37"/>
      <c r="AA750" s="40"/>
      <c r="AB750" s="78"/>
      <c r="AC750" s="40"/>
    </row>
    <row r="751" spans="4:29" x14ac:dyDescent="0.35">
      <c r="D751" s="37"/>
      <c r="E751" s="37"/>
      <c r="F751" s="37"/>
      <c r="G751" s="37"/>
      <c r="H751" s="37"/>
      <c r="I751" s="38"/>
      <c r="J751" s="37"/>
      <c r="K751" s="38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9"/>
      <c r="Z751" s="37"/>
      <c r="AA751" s="40"/>
      <c r="AB751" s="78"/>
      <c r="AC751" s="40"/>
    </row>
    <row r="752" spans="4:29" x14ac:dyDescent="0.35">
      <c r="D752" s="37"/>
      <c r="E752" s="37"/>
      <c r="F752" s="37"/>
      <c r="G752" s="37"/>
      <c r="H752" s="37"/>
      <c r="I752" s="38"/>
      <c r="J752" s="37"/>
      <c r="K752" s="38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9"/>
      <c r="Z752" s="37"/>
      <c r="AA752" s="40"/>
      <c r="AB752" s="78"/>
      <c r="AC752" s="40"/>
    </row>
    <row r="753" spans="4:29" x14ac:dyDescent="0.35">
      <c r="D753" s="37"/>
      <c r="E753" s="37"/>
      <c r="F753" s="37"/>
      <c r="G753" s="37"/>
      <c r="H753" s="37"/>
      <c r="I753" s="38"/>
      <c r="J753" s="37"/>
      <c r="K753" s="38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9"/>
      <c r="Z753" s="37"/>
      <c r="AA753" s="40"/>
      <c r="AB753" s="78"/>
      <c r="AC753" s="40"/>
    </row>
    <row r="754" spans="4:29" x14ac:dyDescent="0.35">
      <c r="D754" s="37"/>
      <c r="E754" s="37"/>
      <c r="F754" s="37"/>
      <c r="G754" s="37"/>
      <c r="H754" s="37"/>
      <c r="I754" s="38"/>
      <c r="J754" s="37"/>
      <c r="K754" s="38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9"/>
      <c r="Z754" s="37"/>
      <c r="AA754" s="40"/>
      <c r="AB754" s="78"/>
      <c r="AC754" s="40"/>
    </row>
    <row r="755" spans="4:29" x14ac:dyDescent="0.35">
      <c r="D755" s="37"/>
      <c r="E755" s="37"/>
      <c r="F755" s="37"/>
      <c r="G755" s="37"/>
      <c r="H755" s="37"/>
      <c r="I755" s="38"/>
      <c r="J755" s="37"/>
      <c r="K755" s="38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9"/>
      <c r="Z755" s="37"/>
      <c r="AA755" s="40"/>
      <c r="AB755" s="78"/>
      <c r="AC755" s="40"/>
    </row>
    <row r="756" spans="4:29" x14ac:dyDescent="0.35">
      <c r="D756" s="37"/>
      <c r="E756" s="37"/>
      <c r="F756" s="37"/>
      <c r="G756" s="37"/>
      <c r="H756" s="37"/>
      <c r="I756" s="38"/>
      <c r="J756" s="37"/>
      <c r="K756" s="38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9"/>
      <c r="Z756" s="37"/>
      <c r="AA756" s="40"/>
      <c r="AB756" s="78"/>
      <c r="AC756" s="40"/>
    </row>
    <row r="757" spans="4:29" x14ac:dyDescent="0.35">
      <c r="D757" s="37"/>
      <c r="E757" s="37"/>
      <c r="F757" s="37"/>
      <c r="G757" s="37"/>
      <c r="H757" s="37"/>
      <c r="I757" s="38"/>
      <c r="J757" s="37"/>
      <c r="K757" s="38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9"/>
      <c r="Z757" s="37"/>
      <c r="AA757" s="40"/>
      <c r="AB757" s="78"/>
      <c r="AC757" s="40"/>
    </row>
    <row r="758" spans="4:29" x14ac:dyDescent="0.35">
      <c r="D758" s="37"/>
      <c r="E758" s="37"/>
      <c r="F758" s="37"/>
      <c r="G758" s="37"/>
      <c r="H758" s="37"/>
      <c r="I758" s="38"/>
      <c r="J758" s="37"/>
      <c r="K758" s="38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9"/>
      <c r="Z758" s="37"/>
      <c r="AA758" s="40"/>
      <c r="AB758" s="78"/>
      <c r="AC758" s="40"/>
    </row>
    <row r="759" spans="4:29" x14ac:dyDescent="0.35">
      <c r="D759" s="37"/>
      <c r="E759" s="37"/>
      <c r="F759" s="37"/>
      <c r="G759" s="37"/>
      <c r="H759" s="37"/>
      <c r="I759" s="38"/>
      <c r="J759" s="37"/>
      <c r="K759" s="38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9"/>
      <c r="Z759" s="37"/>
      <c r="AA759" s="40"/>
      <c r="AB759" s="78"/>
      <c r="AC759" s="40"/>
    </row>
    <row r="760" spans="4:29" x14ac:dyDescent="0.35">
      <c r="D760" s="37"/>
      <c r="E760" s="37"/>
      <c r="F760" s="37"/>
      <c r="G760" s="37"/>
      <c r="H760" s="37"/>
      <c r="I760" s="38"/>
      <c r="J760" s="37"/>
      <c r="K760" s="38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9"/>
      <c r="Z760" s="37"/>
      <c r="AA760" s="40"/>
      <c r="AB760" s="78"/>
      <c r="AC760" s="40"/>
    </row>
    <row r="761" spans="4:29" x14ac:dyDescent="0.35">
      <c r="D761" s="37"/>
      <c r="E761" s="37"/>
      <c r="F761" s="37"/>
      <c r="G761" s="37"/>
      <c r="H761" s="37"/>
      <c r="I761" s="38"/>
      <c r="J761" s="37"/>
      <c r="K761" s="38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9"/>
      <c r="Z761" s="37"/>
      <c r="AA761" s="40"/>
      <c r="AB761" s="78"/>
      <c r="AC761" s="40"/>
    </row>
    <row r="762" spans="4:29" x14ac:dyDescent="0.35">
      <c r="D762" s="37"/>
      <c r="E762" s="37"/>
      <c r="F762" s="37"/>
      <c r="G762" s="37"/>
      <c r="H762" s="37"/>
      <c r="I762" s="38"/>
      <c r="J762" s="37"/>
      <c r="K762" s="38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9"/>
      <c r="Z762" s="37"/>
      <c r="AA762" s="40"/>
      <c r="AB762" s="78"/>
      <c r="AC762" s="40"/>
    </row>
    <row r="763" spans="4:29" x14ac:dyDescent="0.35">
      <c r="D763" s="37"/>
      <c r="E763" s="37"/>
      <c r="F763" s="37"/>
      <c r="G763" s="37"/>
      <c r="H763" s="37"/>
      <c r="I763" s="38"/>
      <c r="J763" s="37"/>
      <c r="K763" s="38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9"/>
      <c r="Z763" s="37"/>
      <c r="AA763" s="40"/>
      <c r="AB763" s="78"/>
      <c r="AC763" s="40"/>
    </row>
    <row r="764" spans="4:29" x14ac:dyDescent="0.35">
      <c r="D764" s="37"/>
      <c r="E764" s="37"/>
      <c r="F764" s="37"/>
      <c r="G764" s="37"/>
      <c r="H764" s="37"/>
      <c r="I764" s="38"/>
      <c r="J764" s="37"/>
      <c r="K764" s="38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9"/>
      <c r="Z764" s="37"/>
      <c r="AA764" s="40"/>
      <c r="AB764" s="78"/>
      <c r="AC764" s="40"/>
    </row>
    <row r="765" spans="4:29" x14ac:dyDescent="0.35">
      <c r="D765" s="37"/>
      <c r="E765" s="37"/>
      <c r="F765" s="37"/>
      <c r="G765" s="37"/>
      <c r="H765" s="37"/>
      <c r="I765" s="38"/>
      <c r="J765" s="37"/>
      <c r="K765" s="38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9"/>
      <c r="Z765" s="37"/>
      <c r="AA765" s="40"/>
      <c r="AB765" s="78"/>
      <c r="AC765" s="40"/>
    </row>
    <row r="766" spans="4:29" x14ac:dyDescent="0.35">
      <c r="D766" s="37"/>
      <c r="E766" s="37"/>
      <c r="F766" s="37"/>
      <c r="G766" s="37"/>
      <c r="H766" s="37"/>
      <c r="I766" s="38"/>
      <c r="J766" s="37"/>
      <c r="K766" s="38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9"/>
      <c r="Z766" s="37"/>
      <c r="AA766" s="40"/>
      <c r="AB766" s="78"/>
      <c r="AC766" s="40"/>
    </row>
    <row r="767" spans="4:29" x14ac:dyDescent="0.35">
      <c r="D767" s="37"/>
      <c r="E767" s="37"/>
      <c r="F767" s="37"/>
      <c r="G767" s="37"/>
      <c r="H767" s="37"/>
      <c r="I767" s="38"/>
      <c r="J767" s="37"/>
      <c r="K767" s="38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9"/>
      <c r="Z767" s="37"/>
      <c r="AA767" s="40"/>
      <c r="AB767" s="78"/>
      <c r="AC767" s="40"/>
    </row>
    <row r="768" spans="4:29" x14ac:dyDescent="0.35">
      <c r="D768" s="37"/>
      <c r="E768" s="37"/>
      <c r="F768" s="37"/>
      <c r="G768" s="37"/>
      <c r="H768" s="37"/>
      <c r="I768" s="38"/>
      <c r="J768" s="37"/>
      <c r="K768" s="38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9"/>
      <c r="Z768" s="37"/>
      <c r="AA768" s="40"/>
      <c r="AB768" s="78"/>
      <c r="AC768" s="40"/>
    </row>
    <row r="769" spans="4:29" x14ac:dyDescent="0.35">
      <c r="D769" s="37"/>
      <c r="E769" s="37"/>
      <c r="F769" s="37"/>
      <c r="G769" s="37"/>
      <c r="H769" s="37"/>
      <c r="I769" s="38"/>
      <c r="J769" s="37"/>
      <c r="K769" s="38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9"/>
      <c r="Z769" s="37"/>
      <c r="AA769" s="40"/>
      <c r="AB769" s="78"/>
      <c r="AC769" s="40"/>
    </row>
    <row r="770" spans="4:29" x14ac:dyDescent="0.35">
      <c r="D770" s="37"/>
      <c r="E770" s="37"/>
      <c r="F770" s="37"/>
      <c r="G770" s="37"/>
      <c r="H770" s="37"/>
      <c r="I770" s="38"/>
      <c r="J770" s="37"/>
      <c r="K770" s="38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9"/>
      <c r="Z770" s="37"/>
      <c r="AA770" s="40"/>
      <c r="AB770" s="78"/>
      <c r="AC770" s="40"/>
    </row>
    <row r="771" spans="4:29" x14ac:dyDescent="0.35">
      <c r="D771" s="37"/>
      <c r="E771" s="37"/>
      <c r="F771" s="37"/>
      <c r="G771" s="37"/>
      <c r="H771" s="37"/>
      <c r="I771" s="38"/>
      <c r="J771" s="37"/>
      <c r="K771" s="38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9"/>
      <c r="Z771" s="37"/>
      <c r="AA771" s="40"/>
      <c r="AB771" s="78"/>
      <c r="AC771" s="40"/>
    </row>
    <row r="772" spans="4:29" x14ac:dyDescent="0.35">
      <c r="D772" s="41"/>
      <c r="E772" s="41"/>
      <c r="F772" s="41"/>
      <c r="G772" s="41"/>
      <c r="H772" s="41"/>
      <c r="I772" s="42"/>
      <c r="J772" s="41"/>
      <c r="K772" s="42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3"/>
      <c r="Z772" s="41"/>
      <c r="AA772" s="44"/>
      <c r="AB772" s="79"/>
      <c r="AC772" s="44"/>
    </row>
    <row r="773" spans="4:29" x14ac:dyDescent="0.35">
      <c r="D773" s="37"/>
      <c r="E773" s="37"/>
      <c r="F773" s="37"/>
      <c r="G773" s="37"/>
      <c r="H773" s="37"/>
      <c r="I773" s="38"/>
      <c r="J773" s="37"/>
      <c r="K773" s="38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9"/>
      <c r="Z773" s="37"/>
      <c r="AA773" s="40"/>
      <c r="AB773" s="78"/>
      <c r="AC773" s="40"/>
    </row>
    <row r="774" spans="4:29" x14ac:dyDescent="0.35">
      <c r="D774" s="37"/>
      <c r="E774" s="37"/>
      <c r="F774" s="37"/>
      <c r="G774" s="37"/>
      <c r="H774" s="37"/>
      <c r="I774" s="38"/>
      <c r="J774" s="37"/>
      <c r="K774" s="38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9"/>
      <c r="Z774" s="37"/>
      <c r="AA774" s="40"/>
      <c r="AB774" s="78"/>
      <c r="AC774" s="40"/>
    </row>
    <row r="775" spans="4:29" x14ac:dyDescent="0.35">
      <c r="D775" s="37"/>
      <c r="E775" s="37"/>
      <c r="F775" s="37"/>
      <c r="G775" s="37"/>
      <c r="H775" s="37"/>
      <c r="I775" s="38"/>
      <c r="J775" s="37"/>
      <c r="K775" s="38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9"/>
      <c r="Z775" s="37"/>
      <c r="AA775" s="40"/>
      <c r="AB775" s="78"/>
      <c r="AC775" s="40"/>
    </row>
    <row r="776" spans="4:29" x14ac:dyDescent="0.35">
      <c r="D776" s="37"/>
      <c r="E776" s="37"/>
      <c r="F776" s="37"/>
      <c r="G776" s="37"/>
      <c r="H776" s="37"/>
      <c r="I776" s="38"/>
      <c r="J776" s="37"/>
      <c r="K776" s="38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9"/>
      <c r="Z776" s="37"/>
      <c r="AA776" s="40"/>
      <c r="AB776" s="78"/>
      <c r="AC776" s="40"/>
    </row>
    <row r="777" spans="4:29" x14ac:dyDescent="0.35">
      <c r="D777" s="37"/>
      <c r="E777" s="37"/>
      <c r="F777" s="37"/>
      <c r="G777" s="37"/>
      <c r="H777" s="37"/>
      <c r="I777" s="38"/>
      <c r="J777" s="37"/>
      <c r="K777" s="38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9"/>
      <c r="Z777" s="37"/>
      <c r="AA777" s="40"/>
      <c r="AB777" s="78"/>
      <c r="AC777" s="40"/>
    </row>
    <row r="778" spans="4:29" x14ac:dyDescent="0.35">
      <c r="D778" s="37"/>
      <c r="E778" s="37"/>
      <c r="F778" s="37"/>
      <c r="G778" s="37"/>
      <c r="H778" s="37"/>
      <c r="I778" s="38"/>
      <c r="J778" s="37"/>
      <c r="K778" s="38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9"/>
      <c r="Z778" s="37"/>
      <c r="AA778" s="40"/>
      <c r="AB778" s="78"/>
      <c r="AC778" s="40"/>
    </row>
    <row r="779" spans="4:29" x14ac:dyDescent="0.35">
      <c r="D779" s="37"/>
      <c r="E779" s="37"/>
      <c r="F779" s="37"/>
      <c r="G779" s="37"/>
      <c r="H779" s="37"/>
      <c r="I779" s="38"/>
      <c r="J779" s="37"/>
      <c r="K779" s="38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9"/>
      <c r="Z779" s="37"/>
      <c r="AA779" s="40"/>
      <c r="AB779" s="78"/>
      <c r="AC779" s="40"/>
    </row>
    <row r="780" spans="4:29" x14ac:dyDescent="0.35">
      <c r="D780" s="37"/>
      <c r="E780" s="37"/>
      <c r="F780" s="37"/>
      <c r="G780" s="37"/>
      <c r="H780" s="37"/>
      <c r="I780" s="38"/>
      <c r="J780" s="37"/>
      <c r="K780" s="38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9"/>
      <c r="Z780" s="37"/>
      <c r="AA780" s="40"/>
      <c r="AB780" s="78"/>
      <c r="AC780" s="40"/>
    </row>
    <row r="781" spans="4:29" x14ac:dyDescent="0.35">
      <c r="D781" s="37"/>
      <c r="E781" s="37"/>
      <c r="F781" s="37"/>
      <c r="G781" s="37"/>
      <c r="H781" s="37"/>
      <c r="I781" s="38"/>
      <c r="J781" s="37"/>
      <c r="K781" s="38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9"/>
      <c r="Z781" s="37"/>
      <c r="AA781" s="40"/>
      <c r="AB781" s="78"/>
      <c r="AC781" s="40"/>
    </row>
    <row r="782" spans="4:29" x14ac:dyDescent="0.35">
      <c r="D782" s="37"/>
      <c r="E782" s="37"/>
      <c r="F782" s="37"/>
      <c r="G782" s="37"/>
      <c r="H782" s="37"/>
      <c r="I782" s="38"/>
      <c r="J782" s="37"/>
      <c r="K782" s="38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9"/>
      <c r="Z782" s="37"/>
      <c r="AA782" s="40"/>
      <c r="AB782" s="78"/>
      <c r="AC782" s="40"/>
    </row>
    <row r="783" spans="4:29" x14ac:dyDescent="0.35">
      <c r="D783" s="37"/>
      <c r="E783" s="37"/>
      <c r="F783" s="37"/>
      <c r="G783" s="37"/>
      <c r="H783" s="37"/>
      <c r="I783" s="38"/>
      <c r="J783" s="37"/>
      <c r="K783" s="38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9"/>
      <c r="Z783" s="37"/>
      <c r="AA783" s="40"/>
      <c r="AB783" s="78"/>
      <c r="AC783" s="40"/>
    </row>
    <row r="784" spans="4:29" x14ac:dyDescent="0.35">
      <c r="D784" s="37"/>
      <c r="E784" s="37"/>
      <c r="F784" s="37"/>
      <c r="G784" s="37"/>
      <c r="H784" s="37"/>
      <c r="I784" s="38"/>
      <c r="J784" s="37"/>
      <c r="K784" s="38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9"/>
      <c r="Z784" s="37"/>
      <c r="AA784" s="40"/>
      <c r="AB784" s="78"/>
      <c r="AC784" s="40"/>
    </row>
    <row r="785" spans="4:29" x14ac:dyDescent="0.35">
      <c r="D785" s="37"/>
      <c r="E785" s="37"/>
      <c r="F785" s="37"/>
      <c r="G785" s="37"/>
      <c r="H785" s="37"/>
      <c r="I785" s="38"/>
      <c r="J785" s="37"/>
      <c r="K785" s="38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9"/>
      <c r="Z785" s="37"/>
      <c r="AA785" s="40"/>
      <c r="AB785" s="78"/>
      <c r="AC785" s="40"/>
    </row>
    <row r="786" spans="4:29" x14ac:dyDescent="0.35">
      <c r="D786" s="37"/>
      <c r="E786" s="37"/>
      <c r="F786" s="37"/>
      <c r="G786" s="37"/>
      <c r="H786" s="37"/>
      <c r="I786" s="38"/>
      <c r="J786" s="37"/>
      <c r="K786" s="38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9"/>
      <c r="Z786" s="37"/>
      <c r="AA786" s="40"/>
      <c r="AB786" s="78"/>
      <c r="AC786" s="40"/>
    </row>
    <row r="787" spans="4:29" x14ac:dyDescent="0.35">
      <c r="D787" s="37"/>
      <c r="E787" s="37"/>
      <c r="F787" s="37"/>
      <c r="G787" s="37"/>
      <c r="H787" s="37"/>
      <c r="I787" s="38"/>
      <c r="J787" s="37"/>
      <c r="K787" s="38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9"/>
      <c r="Z787" s="37"/>
      <c r="AA787" s="40"/>
      <c r="AB787" s="78"/>
      <c r="AC787" s="40"/>
    </row>
    <row r="788" spans="4:29" x14ac:dyDescent="0.35">
      <c r="D788" s="41"/>
      <c r="E788" s="41"/>
      <c r="F788" s="41"/>
      <c r="G788" s="41"/>
      <c r="H788" s="41"/>
      <c r="I788" s="42"/>
      <c r="J788" s="41"/>
      <c r="K788" s="42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3"/>
      <c r="Z788" s="41"/>
      <c r="AA788" s="44"/>
      <c r="AB788" s="79"/>
      <c r="AC788" s="44"/>
    </row>
    <row r="789" spans="4:29" x14ac:dyDescent="0.35">
      <c r="D789" s="41"/>
      <c r="E789" s="41"/>
      <c r="F789" s="41"/>
      <c r="G789" s="41"/>
      <c r="H789" s="41"/>
      <c r="I789" s="42"/>
      <c r="J789" s="41"/>
      <c r="K789" s="42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3"/>
      <c r="Z789" s="41"/>
      <c r="AA789" s="44"/>
      <c r="AB789" s="79"/>
      <c r="AC789" s="44"/>
    </row>
    <row r="790" spans="4:29" x14ac:dyDescent="0.35">
      <c r="D790" s="37"/>
      <c r="E790" s="37"/>
      <c r="F790" s="37"/>
      <c r="G790" s="37"/>
      <c r="H790" s="37"/>
      <c r="I790" s="38"/>
      <c r="J790" s="37"/>
      <c r="K790" s="38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9"/>
      <c r="Z790" s="37"/>
      <c r="AA790" s="40"/>
      <c r="AB790" s="78"/>
      <c r="AC790" s="40"/>
    </row>
    <row r="791" spans="4:29" x14ac:dyDescent="0.35">
      <c r="D791" s="37"/>
      <c r="E791" s="37"/>
      <c r="F791" s="37"/>
      <c r="G791" s="37"/>
      <c r="H791" s="37"/>
      <c r="I791" s="38"/>
      <c r="J791" s="37"/>
      <c r="K791" s="38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9"/>
      <c r="Z791" s="37"/>
      <c r="AA791" s="40"/>
      <c r="AB791" s="78"/>
      <c r="AC791" s="40"/>
    </row>
    <row r="792" spans="4:29" x14ac:dyDescent="0.35">
      <c r="D792" s="37"/>
      <c r="E792" s="37"/>
      <c r="F792" s="37"/>
      <c r="G792" s="37"/>
      <c r="H792" s="37"/>
      <c r="I792" s="38"/>
      <c r="J792" s="37"/>
      <c r="K792" s="38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9"/>
      <c r="Z792" s="37"/>
      <c r="AA792" s="40"/>
      <c r="AB792" s="78"/>
      <c r="AC792" s="40"/>
    </row>
    <row r="793" spans="4:29" x14ac:dyDescent="0.35">
      <c r="D793" s="37"/>
      <c r="E793" s="37"/>
      <c r="F793" s="37"/>
      <c r="G793" s="37"/>
      <c r="H793" s="37"/>
      <c r="I793" s="38"/>
      <c r="J793" s="37"/>
      <c r="K793" s="38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9"/>
      <c r="Z793" s="37"/>
      <c r="AA793" s="40"/>
      <c r="AB793" s="78"/>
      <c r="AC793" s="40"/>
    </row>
    <row r="794" spans="4:29" x14ac:dyDescent="0.35">
      <c r="D794" s="41"/>
      <c r="E794" s="41"/>
      <c r="F794" s="41"/>
      <c r="G794" s="41"/>
      <c r="H794" s="41"/>
      <c r="I794" s="42"/>
      <c r="J794" s="41"/>
      <c r="K794" s="42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3"/>
      <c r="Z794" s="41"/>
      <c r="AA794" s="44"/>
      <c r="AB794" s="79"/>
      <c r="AC794" s="44"/>
    </row>
    <row r="795" spans="4:29" x14ac:dyDescent="0.35">
      <c r="D795" s="41"/>
      <c r="E795" s="41"/>
      <c r="F795" s="41"/>
      <c r="G795" s="41"/>
      <c r="H795" s="41"/>
      <c r="I795" s="42"/>
      <c r="J795" s="41"/>
      <c r="K795" s="42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3"/>
      <c r="Z795" s="41"/>
      <c r="AA795" s="44"/>
      <c r="AB795" s="79"/>
      <c r="AC795" s="44"/>
    </row>
    <row r="796" spans="4:29" x14ac:dyDescent="0.35">
      <c r="D796" s="37"/>
      <c r="E796" s="37"/>
      <c r="F796" s="37"/>
      <c r="G796" s="37"/>
      <c r="H796" s="37"/>
      <c r="I796" s="38"/>
      <c r="J796" s="37"/>
      <c r="K796" s="38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9"/>
      <c r="Z796" s="37"/>
      <c r="AA796" s="40"/>
      <c r="AB796" s="78"/>
      <c r="AC796" s="40"/>
    </row>
    <row r="797" spans="4:29" x14ac:dyDescent="0.35">
      <c r="D797" s="37"/>
      <c r="E797" s="37"/>
      <c r="F797" s="37"/>
      <c r="G797" s="37"/>
      <c r="H797" s="37"/>
      <c r="I797" s="38"/>
      <c r="J797" s="37"/>
      <c r="K797" s="38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9"/>
      <c r="Z797" s="37"/>
      <c r="AA797" s="40"/>
      <c r="AB797" s="78"/>
      <c r="AC797" s="40"/>
    </row>
    <row r="798" spans="4:29" x14ac:dyDescent="0.35">
      <c r="D798" s="37"/>
      <c r="E798" s="37"/>
      <c r="F798" s="37"/>
      <c r="G798" s="37"/>
      <c r="H798" s="37"/>
      <c r="I798" s="38"/>
      <c r="J798" s="37"/>
      <c r="K798" s="38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9"/>
      <c r="Z798" s="37"/>
      <c r="AA798" s="40"/>
      <c r="AB798" s="78"/>
      <c r="AC798" s="40"/>
    </row>
    <row r="799" spans="4:29" x14ac:dyDescent="0.35">
      <c r="D799" s="37"/>
      <c r="E799" s="37"/>
      <c r="F799" s="37"/>
      <c r="G799" s="37"/>
      <c r="H799" s="37"/>
      <c r="I799" s="38"/>
      <c r="J799" s="37"/>
      <c r="K799" s="38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9"/>
      <c r="Z799" s="37"/>
      <c r="AA799" s="40"/>
      <c r="AB799" s="78"/>
      <c r="AC799" s="40"/>
    </row>
    <row r="800" spans="4:29" x14ac:dyDescent="0.35">
      <c r="D800" s="37"/>
      <c r="E800" s="37"/>
      <c r="F800" s="37"/>
      <c r="G800" s="37"/>
      <c r="H800" s="37"/>
      <c r="I800" s="38"/>
      <c r="J800" s="37"/>
      <c r="K800" s="38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9"/>
      <c r="Z800" s="37"/>
      <c r="AA800" s="40"/>
      <c r="AB800" s="78"/>
      <c r="AC800" s="40"/>
    </row>
    <row r="801" spans="4:29" x14ac:dyDescent="0.35">
      <c r="D801" s="37"/>
      <c r="E801" s="37"/>
      <c r="F801" s="37"/>
      <c r="G801" s="37"/>
      <c r="H801" s="37"/>
      <c r="I801" s="38"/>
      <c r="J801" s="37"/>
      <c r="K801" s="38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9"/>
      <c r="Z801" s="37"/>
      <c r="AA801" s="40"/>
      <c r="AB801" s="78"/>
      <c r="AC801" s="40"/>
    </row>
    <row r="802" spans="4:29" x14ac:dyDescent="0.35">
      <c r="D802" s="37"/>
      <c r="E802" s="37"/>
      <c r="F802" s="37"/>
      <c r="G802" s="37"/>
      <c r="H802" s="37"/>
      <c r="I802" s="38"/>
      <c r="J802" s="37"/>
      <c r="K802" s="38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9"/>
      <c r="Z802" s="37"/>
      <c r="AA802" s="40"/>
      <c r="AB802" s="78"/>
      <c r="AC802" s="40"/>
    </row>
    <row r="803" spans="4:29" x14ac:dyDescent="0.35">
      <c r="D803" s="37"/>
      <c r="E803" s="37"/>
      <c r="F803" s="37"/>
      <c r="G803" s="37"/>
      <c r="H803" s="37"/>
      <c r="I803" s="38"/>
      <c r="J803" s="37"/>
      <c r="K803" s="38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9"/>
      <c r="Z803" s="37"/>
      <c r="AA803" s="40"/>
      <c r="AB803" s="78"/>
      <c r="AC803" s="40"/>
    </row>
    <row r="804" spans="4:29" x14ac:dyDescent="0.35">
      <c r="D804" s="37"/>
      <c r="E804" s="37"/>
      <c r="F804" s="37"/>
      <c r="G804" s="37"/>
      <c r="H804" s="37"/>
      <c r="I804" s="38"/>
      <c r="J804" s="37"/>
      <c r="K804" s="38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9"/>
      <c r="Z804" s="37"/>
      <c r="AA804" s="40"/>
      <c r="AB804" s="78"/>
      <c r="AC804" s="40"/>
    </row>
    <row r="805" spans="4:29" x14ac:dyDescent="0.35">
      <c r="D805" s="37"/>
      <c r="E805" s="37"/>
      <c r="F805" s="37"/>
      <c r="G805" s="37"/>
      <c r="H805" s="37"/>
      <c r="I805" s="38"/>
      <c r="J805" s="37"/>
      <c r="K805" s="38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9"/>
      <c r="Z805" s="37"/>
      <c r="AA805" s="40"/>
      <c r="AB805" s="78"/>
      <c r="AC805" s="40"/>
    </row>
    <row r="806" spans="4:29" x14ac:dyDescent="0.35">
      <c r="D806" s="37"/>
      <c r="E806" s="37"/>
      <c r="F806" s="37"/>
      <c r="G806" s="37"/>
      <c r="H806" s="37"/>
      <c r="I806" s="38"/>
      <c r="J806" s="37"/>
      <c r="K806" s="38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9"/>
      <c r="Z806" s="37"/>
      <c r="AA806" s="40"/>
      <c r="AB806" s="78"/>
      <c r="AC806" s="40"/>
    </row>
    <row r="807" spans="4:29" x14ac:dyDescent="0.35">
      <c r="D807" s="37"/>
      <c r="E807" s="37"/>
      <c r="F807" s="37"/>
      <c r="G807" s="37"/>
      <c r="H807" s="37"/>
      <c r="I807" s="38"/>
      <c r="J807" s="37"/>
      <c r="K807" s="38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9"/>
      <c r="Z807" s="37"/>
      <c r="AA807" s="40"/>
      <c r="AB807" s="78"/>
      <c r="AC807" s="40"/>
    </row>
    <row r="808" spans="4:29" x14ac:dyDescent="0.35">
      <c r="D808" s="37"/>
      <c r="E808" s="37"/>
      <c r="F808" s="37"/>
      <c r="G808" s="37"/>
      <c r="H808" s="37"/>
      <c r="I808" s="38"/>
      <c r="J808" s="37"/>
      <c r="K808" s="38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9"/>
      <c r="Z808" s="37"/>
      <c r="AA808" s="40"/>
      <c r="AB808" s="78"/>
      <c r="AC808" s="40"/>
    </row>
    <row r="809" spans="4:29" x14ac:dyDescent="0.35">
      <c r="D809" s="37"/>
      <c r="E809" s="37"/>
      <c r="F809" s="37"/>
      <c r="G809" s="37"/>
      <c r="H809" s="37"/>
      <c r="I809" s="38"/>
      <c r="J809" s="37"/>
      <c r="K809" s="38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9"/>
      <c r="Z809" s="37"/>
      <c r="AA809" s="40"/>
      <c r="AB809" s="78"/>
      <c r="AC809" s="40"/>
    </row>
    <row r="810" spans="4:29" x14ac:dyDescent="0.35">
      <c r="D810" s="37"/>
      <c r="E810" s="37"/>
      <c r="F810" s="37"/>
      <c r="G810" s="37"/>
      <c r="H810" s="37"/>
      <c r="I810" s="38"/>
      <c r="J810" s="37"/>
      <c r="K810" s="38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9"/>
      <c r="Z810" s="37"/>
      <c r="AA810" s="40"/>
      <c r="AB810" s="78"/>
      <c r="AC810" s="40"/>
    </row>
    <row r="811" spans="4:29" x14ac:dyDescent="0.35">
      <c r="D811" s="41"/>
      <c r="E811" s="41"/>
      <c r="F811" s="41"/>
      <c r="G811" s="41"/>
      <c r="H811" s="41"/>
      <c r="I811" s="42"/>
      <c r="J811" s="41"/>
      <c r="K811" s="42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3"/>
      <c r="Z811" s="41"/>
      <c r="AA811" s="44"/>
      <c r="AB811" s="79"/>
      <c r="AC811" s="44"/>
    </row>
    <row r="812" spans="4:29" x14ac:dyDescent="0.35">
      <c r="D812" s="37"/>
      <c r="E812" s="37"/>
      <c r="F812" s="37"/>
      <c r="G812" s="37"/>
      <c r="H812" s="37"/>
      <c r="I812" s="38"/>
      <c r="J812" s="37"/>
      <c r="K812" s="38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9"/>
      <c r="Z812" s="37"/>
      <c r="AA812" s="40"/>
      <c r="AB812" s="78"/>
      <c r="AC812" s="40"/>
    </row>
    <row r="813" spans="4:29" x14ac:dyDescent="0.35">
      <c r="D813" s="37"/>
      <c r="E813" s="37"/>
      <c r="F813" s="37"/>
      <c r="G813" s="37"/>
      <c r="H813" s="37"/>
      <c r="I813" s="38"/>
      <c r="J813" s="37"/>
      <c r="K813" s="38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9"/>
      <c r="Z813" s="37"/>
      <c r="AA813" s="40"/>
      <c r="AB813" s="78"/>
      <c r="AC813" s="40"/>
    </row>
    <row r="814" spans="4:29" x14ac:dyDescent="0.35">
      <c r="D814" s="37"/>
      <c r="E814" s="37"/>
      <c r="F814" s="37"/>
      <c r="G814" s="37"/>
      <c r="H814" s="37"/>
      <c r="I814" s="38"/>
      <c r="J814" s="37"/>
      <c r="K814" s="38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9"/>
      <c r="Z814" s="37"/>
      <c r="AA814" s="40"/>
      <c r="AB814" s="78"/>
      <c r="AC814" s="40"/>
    </row>
    <row r="815" spans="4:29" x14ac:dyDescent="0.35">
      <c r="D815" s="37"/>
      <c r="E815" s="37"/>
      <c r="F815" s="37"/>
      <c r="G815" s="37"/>
      <c r="H815" s="37"/>
      <c r="I815" s="38"/>
      <c r="J815" s="37"/>
      <c r="K815" s="38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9"/>
      <c r="Z815" s="37"/>
      <c r="AA815" s="40"/>
      <c r="AB815" s="78"/>
      <c r="AC815" s="40"/>
    </row>
    <row r="816" spans="4:29" x14ac:dyDescent="0.35">
      <c r="D816" s="37"/>
      <c r="E816" s="37"/>
      <c r="F816" s="37"/>
      <c r="G816" s="37"/>
      <c r="H816" s="37"/>
      <c r="I816" s="38"/>
      <c r="J816" s="37"/>
      <c r="K816" s="38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9"/>
      <c r="Z816" s="37"/>
      <c r="AA816" s="40"/>
      <c r="AB816" s="78"/>
      <c r="AC816" s="40"/>
    </row>
    <row r="817" spans="4:29" x14ac:dyDescent="0.35">
      <c r="D817" s="37"/>
      <c r="E817" s="37"/>
      <c r="F817" s="37"/>
      <c r="G817" s="37"/>
      <c r="H817" s="37"/>
      <c r="I817" s="38"/>
      <c r="J817" s="37"/>
      <c r="K817" s="38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9"/>
      <c r="Z817" s="37"/>
      <c r="AA817" s="40"/>
      <c r="AB817" s="78"/>
      <c r="AC817" s="40"/>
    </row>
    <row r="818" spans="4:29" x14ac:dyDescent="0.35">
      <c r="D818" s="37"/>
      <c r="E818" s="37"/>
      <c r="F818" s="37"/>
      <c r="G818" s="37"/>
      <c r="H818" s="37"/>
      <c r="I818" s="38"/>
      <c r="J818" s="37"/>
      <c r="K818" s="38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9"/>
      <c r="Z818" s="37"/>
      <c r="AA818" s="40"/>
      <c r="AB818" s="78"/>
      <c r="AC818" s="40"/>
    </row>
    <row r="819" spans="4:29" x14ac:dyDescent="0.35">
      <c r="D819" s="37"/>
      <c r="E819" s="37"/>
      <c r="F819" s="37"/>
      <c r="G819" s="37"/>
      <c r="H819" s="37"/>
      <c r="I819" s="38"/>
      <c r="J819" s="37"/>
      <c r="K819" s="38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9"/>
      <c r="Z819" s="37"/>
      <c r="AA819" s="40"/>
      <c r="AB819" s="78"/>
      <c r="AC819" s="40"/>
    </row>
    <row r="820" spans="4:29" x14ac:dyDescent="0.35">
      <c r="D820" s="37"/>
      <c r="E820" s="37"/>
      <c r="F820" s="37"/>
      <c r="G820" s="37"/>
      <c r="H820" s="37"/>
      <c r="I820" s="38"/>
      <c r="J820" s="37"/>
      <c r="K820" s="38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9"/>
      <c r="Z820" s="37"/>
      <c r="AA820" s="40"/>
      <c r="AB820" s="78"/>
      <c r="AC820" s="40"/>
    </row>
    <row r="821" spans="4:29" x14ac:dyDescent="0.35">
      <c r="D821" s="37"/>
      <c r="E821" s="37"/>
      <c r="F821" s="37"/>
      <c r="G821" s="37"/>
      <c r="H821" s="37"/>
      <c r="I821" s="38"/>
      <c r="J821" s="37"/>
      <c r="K821" s="38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9"/>
      <c r="Z821" s="37"/>
      <c r="AA821" s="40"/>
      <c r="AB821" s="78"/>
      <c r="AC821" s="40"/>
    </row>
    <row r="822" spans="4:29" x14ac:dyDescent="0.35">
      <c r="D822" s="37"/>
      <c r="E822" s="37"/>
      <c r="F822" s="37"/>
      <c r="G822" s="37"/>
      <c r="H822" s="37"/>
      <c r="I822" s="38"/>
      <c r="J822" s="37"/>
      <c r="K822" s="38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9"/>
      <c r="Z822" s="37"/>
      <c r="AA822" s="40"/>
      <c r="AB822" s="78"/>
      <c r="AC822" s="40"/>
    </row>
    <row r="823" spans="4:29" x14ac:dyDescent="0.35">
      <c r="D823" s="37"/>
      <c r="E823" s="37"/>
      <c r="F823" s="37"/>
      <c r="G823" s="37"/>
      <c r="H823" s="37"/>
      <c r="I823" s="38"/>
      <c r="J823" s="37"/>
      <c r="K823" s="38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9"/>
      <c r="Z823" s="37"/>
      <c r="AA823" s="40"/>
      <c r="AB823" s="78"/>
      <c r="AC823" s="40"/>
    </row>
    <row r="824" spans="4:29" x14ac:dyDescent="0.35">
      <c r="D824" s="37"/>
      <c r="E824" s="37"/>
      <c r="F824" s="37"/>
      <c r="G824" s="37"/>
      <c r="H824" s="37"/>
      <c r="I824" s="38"/>
      <c r="J824" s="37"/>
      <c r="K824" s="38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9"/>
      <c r="Z824" s="37"/>
      <c r="AA824" s="40"/>
      <c r="AB824" s="78"/>
      <c r="AC824" s="40"/>
    </row>
    <row r="825" spans="4:29" x14ac:dyDescent="0.35">
      <c r="D825" s="37"/>
      <c r="E825" s="37"/>
      <c r="F825" s="37"/>
      <c r="G825" s="37"/>
      <c r="H825" s="37"/>
      <c r="I825" s="38"/>
      <c r="J825" s="37"/>
      <c r="K825" s="38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9"/>
      <c r="Z825" s="37"/>
      <c r="AA825" s="40"/>
      <c r="AB825" s="78"/>
      <c r="AC825" s="40"/>
    </row>
    <row r="826" spans="4:29" x14ac:dyDescent="0.35">
      <c r="D826" s="37"/>
      <c r="E826" s="37"/>
      <c r="F826" s="37"/>
      <c r="G826" s="37"/>
      <c r="H826" s="37"/>
      <c r="I826" s="38"/>
      <c r="J826" s="37"/>
      <c r="K826" s="38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9"/>
      <c r="Z826" s="37"/>
      <c r="AA826" s="40"/>
      <c r="AB826" s="78"/>
      <c r="AC826" s="40"/>
    </row>
    <row r="827" spans="4:29" x14ac:dyDescent="0.35">
      <c r="D827" s="37"/>
      <c r="E827" s="37"/>
      <c r="F827" s="37"/>
      <c r="G827" s="37"/>
      <c r="H827" s="37"/>
      <c r="I827" s="38"/>
      <c r="J827" s="37"/>
      <c r="K827" s="38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9"/>
      <c r="Z827" s="37"/>
      <c r="AA827" s="40"/>
      <c r="AB827" s="78"/>
      <c r="AC827" s="40"/>
    </row>
    <row r="828" spans="4:29" x14ac:dyDescent="0.35">
      <c r="D828" s="37"/>
      <c r="E828" s="37"/>
      <c r="F828" s="37"/>
      <c r="G828" s="37"/>
      <c r="H828" s="37"/>
      <c r="I828" s="38"/>
      <c r="J828" s="37"/>
      <c r="K828" s="38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9"/>
      <c r="Z828" s="37"/>
      <c r="AA828" s="40"/>
      <c r="AB828" s="78"/>
      <c r="AC828" s="40"/>
    </row>
    <row r="829" spans="4:29" x14ac:dyDescent="0.35">
      <c r="D829" s="37"/>
      <c r="E829" s="37"/>
      <c r="F829" s="37"/>
      <c r="G829" s="37"/>
      <c r="H829" s="37"/>
      <c r="I829" s="38"/>
      <c r="J829" s="37"/>
      <c r="K829" s="38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9"/>
      <c r="Z829" s="37"/>
      <c r="AA829" s="40"/>
      <c r="AB829" s="78"/>
      <c r="AC829" s="40"/>
    </row>
    <row r="830" spans="4:29" x14ac:dyDescent="0.35">
      <c r="D830" s="37"/>
      <c r="E830" s="37"/>
      <c r="F830" s="37"/>
      <c r="G830" s="37"/>
      <c r="H830" s="37"/>
      <c r="I830" s="38"/>
      <c r="J830" s="37"/>
      <c r="K830" s="38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9"/>
      <c r="Z830" s="37"/>
      <c r="AA830" s="40"/>
      <c r="AB830" s="78"/>
      <c r="AC830" s="40"/>
    </row>
    <row r="831" spans="4:29" x14ac:dyDescent="0.35">
      <c r="D831" s="37"/>
      <c r="E831" s="37"/>
      <c r="F831" s="37"/>
      <c r="G831" s="37"/>
      <c r="H831" s="37"/>
      <c r="I831" s="38"/>
      <c r="J831" s="37"/>
      <c r="K831" s="38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9"/>
      <c r="Z831" s="37"/>
      <c r="AA831" s="40"/>
      <c r="AB831" s="78"/>
      <c r="AC831" s="40"/>
    </row>
    <row r="832" spans="4:29" x14ac:dyDescent="0.35">
      <c r="D832" s="37"/>
      <c r="E832" s="37"/>
      <c r="F832" s="37"/>
      <c r="G832" s="37"/>
      <c r="H832" s="37"/>
      <c r="I832" s="38"/>
      <c r="J832" s="37"/>
      <c r="K832" s="38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9"/>
      <c r="Z832" s="37"/>
      <c r="AA832" s="40"/>
      <c r="AB832" s="78"/>
      <c r="AC832" s="40"/>
    </row>
    <row r="833" spans="4:29" x14ac:dyDescent="0.35">
      <c r="D833" s="37"/>
      <c r="E833" s="37"/>
      <c r="F833" s="37"/>
      <c r="G833" s="37"/>
      <c r="H833" s="37"/>
      <c r="I833" s="38"/>
      <c r="J833" s="37"/>
      <c r="K833" s="38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9"/>
      <c r="Z833" s="37"/>
      <c r="AA833" s="40"/>
      <c r="AB833" s="78"/>
      <c r="AC833" s="40"/>
    </row>
    <row r="834" spans="4:29" x14ac:dyDescent="0.35">
      <c r="D834" s="37"/>
      <c r="E834" s="37"/>
      <c r="F834" s="37"/>
      <c r="G834" s="37"/>
      <c r="H834" s="37"/>
      <c r="I834" s="38"/>
      <c r="J834" s="37"/>
      <c r="K834" s="38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9"/>
      <c r="Z834" s="37"/>
      <c r="AA834" s="40"/>
      <c r="AB834" s="78"/>
      <c r="AC834" s="40"/>
    </row>
    <row r="835" spans="4:29" x14ac:dyDescent="0.35">
      <c r="D835" s="37"/>
      <c r="E835" s="37"/>
      <c r="F835" s="37"/>
      <c r="G835" s="37"/>
      <c r="H835" s="37"/>
      <c r="I835" s="38"/>
      <c r="J835" s="37"/>
      <c r="K835" s="38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9"/>
      <c r="Z835" s="37"/>
      <c r="AA835" s="40"/>
      <c r="AB835" s="78"/>
      <c r="AC835" s="40"/>
    </row>
    <row r="836" spans="4:29" x14ac:dyDescent="0.35">
      <c r="D836" s="37"/>
      <c r="E836" s="37"/>
      <c r="F836" s="37"/>
      <c r="G836" s="37"/>
      <c r="H836" s="37"/>
      <c r="I836" s="38"/>
      <c r="J836" s="37"/>
      <c r="K836" s="38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9"/>
      <c r="Z836" s="37"/>
      <c r="AA836" s="40"/>
      <c r="AB836" s="78"/>
      <c r="AC836" s="40"/>
    </row>
    <row r="837" spans="4:29" x14ac:dyDescent="0.35">
      <c r="D837" s="37"/>
      <c r="E837" s="37"/>
      <c r="F837" s="37"/>
      <c r="G837" s="37"/>
      <c r="H837" s="37"/>
      <c r="I837" s="38"/>
      <c r="J837" s="37"/>
      <c r="K837" s="38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9"/>
      <c r="Z837" s="37"/>
      <c r="AA837" s="40"/>
      <c r="AB837" s="78"/>
      <c r="AC837" s="40"/>
    </row>
    <row r="838" spans="4:29" x14ac:dyDescent="0.35">
      <c r="D838" s="37"/>
      <c r="E838" s="37"/>
      <c r="F838" s="37"/>
      <c r="G838" s="37"/>
      <c r="H838" s="37"/>
      <c r="I838" s="38"/>
      <c r="J838" s="37"/>
      <c r="K838" s="38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9"/>
      <c r="Z838" s="37"/>
      <c r="AA838" s="40"/>
      <c r="AB838" s="78"/>
      <c r="AC838" s="40"/>
    </row>
    <row r="839" spans="4:29" x14ac:dyDescent="0.35">
      <c r="D839" s="41"/>
      <c r="E839" s="41"/>
      <c r="F839" s="41"/>
      <c r="G839" s="41"/>
      <c r="H839" s="41"/>
      <c r="I839" s="42"/>
      <c r="J839" s="41"/>
      <c r="K839" s="42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3"/>
      <c r="Z839" s="41"/>
      <c r="AA839" s="44"/>
      <c r="AB839" s="79"/>
      <c r="AC839" s="44"/>
    </row>
    <row r="840" spans="4:29" x14ac:dyDescent="0.35">
      <c r="D840" s="37"/>
      <c r="E840" s="37"/>
      <c r="F840" s="37"/>
      <c r="G840" s="37"/>
      <c r="H840" s="37"/>
      <c r="I840" s="38"/>
      <c r="J840" s="37"/>
      <c r="K840" s="38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9"/>
      <c r="Z840" s="37"/>
      <c r="AA840" s="40"/>
      <c r="AB840" s="78"/>
      <c r="AC840" s="40"/>
    </row>
    <row r="841" spans="4:29" x14ac:dyDescent="0.35">
      <c r="D841" s="37"/>
      <c r="E841" s="37"/>
      <c r="F841" s="37"/>
      <c r="G841" s="37"/>
      <c r="H841" s="37"/>
      <c r="I841" s="38"/>
      <c r="J841" s="37"/>
      <c r="K841" s="38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9"/>
      <c r="Z841" s="37"/>
      <c r="AA841" s="40"/>
      <c r="AB841" s="78"/>
      <c r="AC841" s="40"/>
    </row>
    <row r="842" spans="4:29" x14ac:dyDescent="0.35">
      <c r="D842" s="37"/>
      <c r="E842" s="37"/>
      <c r="F842" s="37"/>
      <c r="G842" s="37"/>
      <c r="H842" s="37"/>
      <c r="I842" s="38"/>
      <c r="J842" s="37"/>
      <c r="K842" s="38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9"/>
      <c r="Z842" s="37"/>
      <c r="AA842" s="40"/>
      <c r="AB842" s="78"/>
      <c r="AC842" s="40"/>
    </row>
    <row r="843" spans="4:29" x14ac:dyDescent="0.35">
      <c r="D843" s="37"/>
      <c r="E843" s="37"/>
      <c r="F843" s="37"/>
      <c r="G843" s="37"/>
      <c r="H843" s="37"/>
      <c r="I843" s="38"/>
      <c r="J843" s="37"/>
      <c r="K843" s="38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9"/>
      <c r="Z843" s="37"/>
      <c r="AA843" s="40"/>
      <c r="AB843" s="78"/>
      <c r="AC843" s="40"/>
    </row>
    <row r="844" spans="4:29" x14ac:dyDescent="0.35">
      <c r="D844" s="37"/>
      <c r="E844" s="37"/>
      <c r="F844" s="37"/>
      <c r="G844" s="37"/>
      <c r="H844" s="37"/>
      <c r="I844" s="38"/>
      <c r="J844" s="37"/>
      <c r="K844" s="38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9"/>
      <c r="Z844" s="37"/>
      <c r="AA844" s="40"/>
      <c r="AB844" s="78"/>
      <c r="AC844" s="40"/>
    </row>
    <row r="845" spans="4:29" x14ac:dyDescent="0.35">
      <c r="D845" s="37"/>
      <c r="E845" s="37"/>
      <c r="F845" s="37"/>
      <c r="G845" s="37"/>
      <c r="H845" s="37"/>
      <c r="I845" s="38"/>
      <c r="J845" s="37"/>
      <c r="K845" s="38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9"/>
      <c r="Z845" s="37"/>
      <c r="AA845" s="40"/>
      <c r="AB845" s="78"/>
      <c r="AC845" s="40"/>
    </row>
    <row r="846" spans="4:29" x14ac:dyDescent="0.35">
      <c r="D846" s="37"/>
      <c r="E846" s="37"/>
      <c r="F846" s="37"/>
      <c r="G846" s="37"/>
      <c r="H846" s="37"/>
      <c r="I846" s="38"/>
      <c r="J846" s="37"/>
      <c r="K846" s="38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9"/>
      <c r="Z846" s="37"/>
      <c r="AA846" s="40"/>
      <c r="AB846" s="78"/>
      <c r="AC846" s="40"/>
    </row>
    <row r="847" spans="4:29" x14ac:dyDescent="0.35">
      <c r="D847" s="37"/>
      <c r="E847" s="37"/>
      <c r="F847" s="37"/>
      <c r="G847" s="37"/>
      <c r="H847" s="37"/>
      <c r="I847" s="38"/>
      <c r="J847" s="37"/>
      <c r="K847" s="38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9"/>
      <c r="Z847" s="37"/>
      <c r="AA847" s="40"/>
      <c r="AB847" s="78"/>
      <c r="AC847" s="40"/>
    </row>
    <row r="848" spans="4:29" x14ac:dyDescent="0.35">
      <c r="D848" s="37"/>
      <c r="E848" s="37"/>
      <c r="F848" s="37"/>
      <c r="G848" s="37"/>
      <c r="H848" s="37"/>
      <c r="I848" s="38"/>
      <c r="J848" s="37"/>
      <c r="K848" s="38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9"/>
      <c r="Z848" s="37"/>
      <c r="AA848" s="40"/>
      <c r="AB848" s="78"/>
      <c r="AC848" s="40"/>
    </row>
    <row r="849" spans="4:29" x14ac:dyDescent="0.35">
      <c r="D849" s="37"/>
      <c r="E849" s="37"/>
      <c r="F849" s="37"/>
      <c r="G849" s="37"/>
      <c r="H849" s="37"/>
      <c r="I849" s="38"/>
      <c r="J849" s="37"/>
      <c r="K849" s="38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9"/>
      <c r="Z849" s="37"/>
      <c r="AA849" s="40"/>
      <c r="AB849" s="78"/>
      <c r="AC849" s="40"/>
    </row>
    <row r="850" spans="4:29" x14ac:dyDescent="0.35">
      <c r="D850" s="37"/>
      <c r="E850" s="37"/>
      <c r="F850" s="37"/>
      <c r="G850" s="37"/>
      <c r="H850" s="37"/>
      <c r="I850" s="38"/>
      <c r="J850" s="37"/>
      <c r="K850" s="38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9"/>
      <c r="Z850" s="37"/>
      <c r="AA850" s="40"/>
      <c r="AB850" s="78"/>
      <c r="AC850" s="40"/>
    </row>
    <row r="851" spans="4:29" x14ac:dyDescent="0.35">
      <c r="D851" s="37"/>
      <c r="E851" s="37"/>
      <c r="F851" s="37"/>
      <c r="G851" s="37"/>
      <c r="H851" s="37"/>
      <c r="I851" s="38"/>
      <c r="J851" s="37"/>
      <c r="K851" s="38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9"/>
      <c r="Z851" s="37"/>
      <c r="AA851" s="40"/>
      <c r="AB851" s="78"/>
      <c r="AC851" s="40"/>
    </row>
    <row r="852" spans="4:29" x14ac:dyDescent="0.35">
      <c r="D852" s="41"/>
      <c r="E852" s="41"/>
      <c r="F852" s="41"/>
      <c r="G852" s="41"/>
      <c r="H852" s="41"/>
      <c r="I852" s="42"/>
      <c r="J852" s="41"/>
      <c r="K852" s="42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3"/>
      <c r="Z852" s="41"/>
      <c r="AA852" s="44"/>
      <c r="AB852" s="79"/>
      <c r="AC852" s="44"/>
    </row>
    <row r="853" spans="4:29" x14ac:dyDescent="0.35">
      <c r="D853" s="37"/>
      <c r="E853" s="37"/>
      <c r="F853" s="37"/>
      <c r="G853" s="37"/>
      <c r="H853" s="37"/>
      <c r="I853" s="38"/>
      <c r="J853" s="37"/>
      <c r="K853" s="38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9"/>
      <c r="Z853" s="37"/>
      <c r="AA853" s="40"/>
      <c r="AB853" s="78"/>
      <c r="AC853" s="40"/>
    </row>
    <row r="854" spans="4:29" x14ac:dyDescent="0.35">
      <c r="D854" s="37"/>
      <c r="E854" s="37"/>
      <c r="F854" s="37"/>
      <c r="G854" s="37"/>
      <c r="H854" s="37"/>
      <c r="I854" s="38"/>
      <c r="J854" s="37"/>
      <c r="K854" s="38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9"/>
      <c r="Z854" s="37"/>
      <c r="AA854" s="40"/>
      <c r="AB854" s="78"/>
      <c r="AC854" s="40"/>
    </row>
    <row r="855" spans="4:29" x14ac:dyDescent="0.35">
      <c r="D855" s="37"/>
      <c r="E855" s="37"/>
      <c r="F855" s="37"/>
      <c r="G855" s="37"/>
      <c r="H855" s="37"/>
      <c r="I855" s="38"/>
      <c r="J855" s="37"/>
      <c r="K855" s="38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9"/>
      <c r="Z855" s="37"/>
      <c r="AA855" s="40"/>
      <c r="AB855" s="78"/>
      <c r="AC855" s="40"/>
    </row>
    <row r="856" spans="4:29" x14ac:dyDescent="0.35">
      <c r="D856" s="37"/>
      <c r="E856" s="37"/>
      <c r="F856" s="37"/>
      <c r="G856" s="37"/>
      <c r="H856" s="37"/>
      <c r="I856" s="38"/>
      <c r="J856" s="37"/>
      <c r="K856" s="38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9"/>
      <c r="Z856" s="37"/>
      <c r="AA856" s="40"/>
      <c r="AB856" s="78"/>
      <c r="AC856" s="40"/>
    </row>
    <row r="857" spans="4:29" x14ac:dyDescent="0.35">
      <c r="D857" s="37"/>
      <c r="E857" s="37"/>
      <c r="F857" s="37"/>
      <c r="G857" s="37"/>
      <c r="H857" s="37"/>
      <c r="I857" s="38"/>
      <c r="J857" s="37"/>
      <c r="K857" s="38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9"/>
      <c r="Z857" s="37"/>
      <c r="AA857" s="40"/>
      <c r="AB857" s="78"/>
      <c r="AC857" s="40"/>
    </row>
    <row r="858" spans="4:29" x14ac:dyDescent="0.35">
      <c r="D858" s="37"/>
      <c r="E858" s="37"/>
      <c r="F858" s="37"/>
      <c r="G858" s="37"/>
      <c r="H858" s="37"/>
      <c r="I858" s="38"/>
      <c r="J858" s="37"/>
      <c r="K858" s="38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9"/>
      <c r="Z858" s="37"/>
      <c r="AA858" s="40"/>
      <c r="AB858" s="78"/>
      <c r="AC858" s="40"/>
    </row>
    <row r="859" spans="4:29" x14ac:dyDescent="0.35">
      <c r="D859" s="37"/>
      <c r="E859" s="37"/>
      <c r="F859" s="37"/>
      <c r="G859" s="37"/>
      <c r="H859" s="37"/>
      <c r="I859" s="38"/>
      <c r="J859" s="37"/>
      <c r="K859" s="38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9"/>
      <c r="Z859" s="37"/>
      <c r="AA859" s="40"/>
      <c r="AB859" s="78"/>
      <c r="AC859" s="40"/>
    </row>
    <row r="860" spans="4:29" x14ac:dyDescent="0.35">
      <c r="D860" s="37"/>
      <c r="E860" s="37"/>
      <c r="F860" s="37"/>
      <c r="G860" s="37"/>
      <c r="H860" s="37"/>
      <c r="I860" s="38"/>
      <c r="J860" s="37"/>
      <c r="K860" s="38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9"/>
      <c r="Z860" s="37"/>
      <c r="AA860" s="40"/>
      <c r="AB860" s="78"/>
      <c r="AC860" s="40"/>
    </row>
    <row r="861" spans="4:29" x14ac:dyDescent="0.35">
      <c r="D861" s="41"/>
      <c r="E861" s="41"/>
      <c r="F861" s="41"/>
      <c r="G861" s="41"/>
      <c r="H861" s="41"/>
      <c r="I861" s="42"/>
      <c r="J861" s="41"/>
      <c r="K861" s="42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3"/>
      <c r="Z861" s="41"/>
      <c r="AA861" s="44"/>
      <c r="AB861" s="79"/>
      <c r="AC861" s="44"/>
    </row>
    <row r="862" spans="4:29" x14ac:dyDescent="0.35">
      <c r="D862" s="37"/>
      <c r="E862" s="37"/>
      <c r="F862" s="37"/>
      <c r="G862" s="37"/>
      <c r="H862" s="37"/>
      <c r="I862" s="38"/>
      <c r="J862" s="37"/>
      <c r="K862" s="38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9"/>
      <c r="Z862" s="37"/>
      <c r="AA862" s="40"/>
      <c r="AB862" s="78"/>
      <c r="AC862" s="40"/>
    </row>
    <row r="863" spans="4:29" x14ac:dyDescent="0.35">
      <c r="D863" s="37"/>
      <c r="E863" s="37"/>
      <c r="F863" s="37"/>
      <c r="G863" s="37"/>
      <c r="H863" s="37"/>
      <c r="I863" s="38"/>
      <c r="J863" s="37"/>
      <c r="K863" s="38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9"/>
      <c r="Z863" s="37"/>
      <c r="AA863" s="40"/>
      <c r="AB863" s="78"/>
      <c r="AC863" s="40"/>
    </row>
    <row r="864" spans="4:29" x14ac:dyDescent="0.35">
      <c r="D864" s="37"/>
      <c r="E864" s="37"/>
      <c r="F864" s="37"/>
      <c r="G864" s="37"/>
      <c r="H864" s="37"/>
      <c r="I864" s="38"/>
      <c r="J864" s="37"/>
      <c r="K864" s="38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9"/>
      <c r="Z864" s="37"/>
      <c r="AA864" s="40"/>
      <c r="AB864" s="78"/>
      <c r="AC864" s="40"/>
    </row>
    <row r="865" spans="4:29" x14ac:dyDescent="0.35">
      <c r="D865" s="37"/>
      <c r="E865" s="37"/>
      <c r="F865" s="37"/>
      <c r="G865" s="37"/>
      <c r="H865" s="37"/>
      <c r="I865" s="38"/>
      <c r="J865" s="37"/>
      <c r="K865" s="38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9"/>
      <c r="Z865" s="37"/>
      <c r="AA865" s="40"/>
      <c r="AB865" s="78"/>
      <c r="AC865" s="40"/>
    </row>
    <row r="866" spans="4:29" x14ac:dyDescent="0.35">
      <c r="D866" s="37"/>
      <c r="E866" s="37"/>
      <c r="F866" s="37"/>
      <c r="G866" s="37"/>
      <c r="H866" s="37"/>
      <c r="I866" s="38"/>
      <c r="J866" s="37"/>
      <c r="K866" s="38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9"/>
      <c r="Z866" s="37"/>
      <c r="AA866" s="40"/>
      <c r="AB866" s="78"/>
      <c r="AC866" s="40"/>
    </row>
    <row r="867" spans="4:29" x14ac:dyDescent="0.35">
      <c r="D867" s="37"/>
      <c r="E867" s="37"/>
      <c r="F867" s="37"/>
      <c r="G867" s="37"/>
      <c r="H867" s="37"/>
      <c r="I867" s="38"/>
      <c r="J867" s="37"/>
      <c r="K867" s="38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9"/>
      <c r="Z867" s="37"/>
      <c r="AA867" s="40"/>
      <c r="AB867" s="78"/>
      <c r="AC867" s="40"/>
    </row>
    <row r="868" spans="4:29" x14ac:dyDescent="0.35">
      <c r="D868" s="37"/>
      <c r="E868" s="37"/>
      <c r="F868" s="37"/>
      <c r="G868" s="37"/>
      <c r="H868" s="37"/>
      <c r="I868" s="38"/>
      <c r="J868" s="37"/>
      <c r="K868" s="38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9"/>
      <c r="Z868" s="37"/>
      <c r="AA868" s="40"/>
      <c r="AB868" s="78"/>
      <c r="AC868" s="40"/>
    </row>
    <row r="869" spans="4:29" x14ac:dyDescent="0.35">
      <c r="D869" s="37"/>
      <c r="E869" s="37"/>
      <c r="F869" s="37"/>
      <c r="G869" s="37"/>
      <c r="H869" s="37"/>
      <c r="I869" s="38"/>
      <c r="J869" s="37"/>
      <c r="K869" s="38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9"/>
      <c r="Z869" s="37"/>
      <c r="AA869" s="40"/>
      <c r="AB869" s="78"/>
      <c r="AC869" s="40"/>
    </row>
    <row r="870" spans="4:29" x14ac:dyDescent="0.35">
      <c r="D870" s="37"/>
      <c r="E870" s="37"/>
      <c r="F870" s="37"/>
      <c r="G870" s="37"/>
      <c r="H870" s="37"/>
      <c r="I870" s="38"/>
      <c r="J870" s="37"/>
      <c r="K870" s="38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9"/>
      <c r="Z870" s="37"/>
      <c r="AA870" s="40"/>
      <c r="AB870" s="78"/>
      <c r="AC870" s="40"/>
    </row>
    <row r="871" spans="4:29" x14ac:dyDescent="0.35">
      <c r="D871" s="41"/>
      <c r="E871" s="41"/>
      <c r="F871" s="41"/>
      <c r="G871" s="41"/>
      <c r="H871" s="41"/>
      <c r="I871" s="42"/>
      <c r="J871" s="41"/>
      <c r="K871" s="42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3"/>
      <c r="Z871" s="41"/>
      <c r="AA871" s="44"/>
      <c r="AB871" s="79"/>
      <c r="AC871" s="44"/>
    </row>
    <row r="872" spans="4:29" x14ac:dyDescent="0.35">
      <c r="D872" s="37"/>
      <c r="E872" s="37"/>
      <c r="F872" s="37"/>
      <c r="G872" s="37"/>
      <c r="H872" s="37"/>
      <c r="I872" s="38"/>
      <c r="J872" s="37"/>
      <c r="K872" s="38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9"/>
      <c r="Z872" s="37"/>
      <c r="AA872" s="40"/>
      <c r="AB872" s="78"/>
      <c r="AC872" s="40"/>
    </row>
    <row r="873" spans="4:29" x14ac:dyDescent="0.35">
      <c r="D873" s="37"/>
      <c r="E873" s="37"/>
      <c r="F873" s="37"/>
      <c r="G873" s="37"/>
      <c r="H873" s="37"/>
      <c r="I873" s="38"/>
      <c r="J873" s="37"/>
      <c r="K873" s="38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9"/>
      <c r="Z873" s="37"/>
      <c r="AA873" s="40"/>
      <c r="AB873" s="78"/>
      <c r="AC873" s="40"/>
    </row>
    <row r="874" spans="4:29" x14ac:dyDescent="0.35">
      <c r="D874" s="37"/>
      <c r="E874" s="37"/>
      <c r="F874" s="37"/>
      <c r="G874" s="37"/>
      <c r="H874" s="37"/>
      <c r="I874" s="38"/>
      <c r="J874" s="37"/>
      <c r="K874" s="38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9"/>
      <c r="Z874" s="37"/>
      <c r="AA874" s="40"/>
      <c r="AB874" s="78"/>
      <c r="AC874" s="40"/>
    </row>
    <row r="875" spans="4:29" x14ac:dyDescent="0.35">
      <c r="D875" s="37"/>
      <c r="E875" s="37"/>
      <c r="F875" s="37"/>
      <c r="G875" s="37"/>
      <c r="H875" s="37"/>
      <c r="I875" s="38"/>
      <c r="J875" s="37"/>
      <c r="K875" s="38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9"/>
      <c r="Z875" s="37"/>
      <c r="AA875" s="40"/>
      <c r="AB875" s="78"/>
      <c r="AC875" s="40"/>
    </row>
    <row r="876" spans="4:29" x14ac:dyDescent="0.35">
      <c r="D876" s="37"/>
      <c r="E876" s="37"/>
      <c r="F876" s="37"/>
      <c r="G876" s="37"/>
      <c r="H876" s="37"/>
      <c r="I876" s="38"/>
      <c r="J876" s="37"/>
      <c r="K876" s="38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9"/>
      <c r="Z876" s="37"/>
      <c r="AA876" s="40"/>
      <c r="AB876" s="78"/>
      <c r="AC876" s="40"/>
    </row>
    <row r="877" spans="4:29" x14ac:dyDescent="0.35">
      <c r="D877" s="37"/>
      <c r="E877" s="37"/>
      <c r="F877" s="37"/>
      <c r="G877" s="37"/>
      <c r="H877" s="37"/>
      <c r="I877" s="38"/>
      <c r="J877" s="37"/>
      <c r="K877" s="38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9"/>
      <c r="Z877" s="37"/>
      <c r="AA877" s="40"/>
      <c r="AB877" s="78"/>
      <c r="AC877" s="40"/>
    </row>
    <row r="878" spans="4:29" x14ac:dyDescent="0.35">
      <c r="D878" s="37"/>
      <c r="E878" s="37"/>
      <c r="F878" s="37"/>
      <c r="G878" s="37"/>
      <c r="H878" s="37"/>
      <c r="I878" s="38"/>
      <c r="J878" s="37"/>
      <c r="K878" s="38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9"/>
      <c r="Z878" s="37"/>
      <c r="AA878" s="40"/>
      <c r="AB878" s="78"/>
      <c r="AC878" s="40"/>
    </row>
    <row r="879" spans="4:29" x14ac:dyDescent="0.35">
      <c r="D879" s="37"/>
      <c r="E879" s="37"/>
      <c r="F879" s="37"/>
      <c r="G879" s="37"/>
      <c r="H879" s="37"/>
      <c r="I879" s="38"/>
      <c r="J879" s="37"/>
      <c r="K879" s="38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9"/>
      <c r="Z879" s="37"/>
      <c r="AA879" s="40"/>
      <c r="AB879" s="78"/>
      <c r="AC879" s="40"/>
    </row>
    <row r="880" spans="4:29" x14ac:dyDescent="0.35">
      <c r="D880" s="41"/>
      <c r="E880" s="41"/>
      <c r="F880" s="41"/>
      <c r="G880" s="41"/>
      <c r="H880" s="41"/>
      <c r="I880" s="42"/>
      <c r="J880" s="41"/>
      <c r="K880" s="42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3"/>
      <c r="Z880" s="41"/>
      <c r="AA880" s="44"/>
      <c r="AB880" s="79"/>
      <c r="AC880" s="44"/>
    </row>
    <row r="881" spans="4:29" x14ac:dyDescent="0.35">
      <c r="D881" s="41"/>
      <c r="E881" s="41"/>
      <c r="F881" s="41"/>
      <c r="G881" s="41"/>
      <c r="H881" s="41"/>
      <c r="I881" s="42"/>
      <c r="J881" s="41"/>
      <c r="K881" s="42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3"/>
      <c r="Z881" s="41"/>
      <c r="AA881" s="44"/>
      <c r="AB881" s="79"/>
      <c r="AC881" s="44"/>
    </row>
    <row r="882" spans="4:29" x14ac:dyDescent="0.35">
      <c r="D882" s="37"/>
      <c r="E882" s="37"/>
      <c r="F882" s="37"/>
      <c r="G882" s="37"/>
      <c r="H882" s="37"/>
      <c r="I882" s="38"/>
      <c r="J882" s="37"/>
      <c r="K882" s="38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9"/>
      <c r="Z882" s="37"/>
      <c r="AA882" s="40"/>
      <c r="AB882" s="78"/>
      <c r="AC882" s="40"/>
    </row>
    <row r="883" spans="4:29" x14ac:dyDescent="0.35">
      <c r="D883" s="37"/>
      <c r="E883" s="37"/>
      <c r="F883" s="37"/>
      <c r="G883" s="37"/>
      <c r="H883" s="37"/>
      <c r="I883" s="38"/>
      <c r="J883" s="37"/>
      <c r="K883" s="38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9"/>
      <c r="Z883" s="37"/>
      <c r="AA883" s="40"/>
      <c r="AB883" s="78"/>
      <c r="AC883" s="40"/>
    </row>
    <row r="884" spans="4:29" x14ac:dyDescent="0.35">
      <c r="D884" s="37"/>
      <c r="E884" s="37"/>
      <c r="F884" s="37"/>
      <c r="G884" s="37"/>
      <c r="H884" s="37"/>
      <c r="I884" s="38"/>
      <c r="J884" s="37"/>
      <c r="K884" s="38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9"/>
      <c r="Z884" s="37"/>
      <c r="AA884" s="40"/>
      <c r="AB884" s="78"/>
      <c r="AC884" s="40"/>
    </row>
    <row r="885" spans="4:29" x14ac:dyDescent="0.35">
      <c r="D885" s="37"/>
      <c r="E885" s="37"/>
      <c r="F885" s="37"/>
      <c r="G885" s="37"/>
      <c r="H885" s="37"/>
      <c r="I885" s="38"/>
      <c r="J885" s="37"/>
      <c r="K885" s="38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9"/>
      <c r="Z885" s="37"/>
      <c r="AA885" s="40"/>
      <c r="AB885" s="78"/>
      <c r="AC885" s="40"/>
    </row>
    <row r="886" spans="4:29" x14ac:dyDescent="0.35">
      <c r="D886" s="37"/>
      <c r="E886" s="37"/>
      <c r="F886" s="37"/>
      <c r="G886" s="37"/>
      <c r="H886" s="37"/>
      <c r="I886" s="38"/>
      <c r="J886" s="37"/>
      <c r="K886" s="38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9"/>
      <c r="Z886" s="37"/>
      <c r="AA886" s="40"/>
      <c r="AB886" s="78"/>
      <c r="AC886" s="40"/>
    </row>
    <row r="887" spans="4:29" x14ac:dyDescent="0.35">
      <c r="D887" s="37"/>
      <c r="E887" s="37"/>
      <c r="F887" s="37"/>
      <c r="G887" s="37"/>
      <c r="H887" s="37"/>
      <c r="I887" s="38"/>
      <c r="J887" s="37"/>
      <c r="K887" s="38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9"/>
      <c r="Z887" s="37"/>
      <c r="AA887" s="40"/>
      <c r="AB887" s="78"/>
      <c r="AC887" s="40"/>
    </row>
    <row r="888" spans="4:29" x14ac:dyDescent="0.35">
      <c r="D888" s="37"/>
      <c r="E888" s="37"/>
      <c r="F888" s="37"/>
      <c r="G888" s="37"/>
      <c r="H888" s="37"/>
      <c r="I888" s="38"/>
      <c r="J888" s="37"/>
      <c r="K888" s="38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9"/>
      <c r="Z888" s="37"/>
      <c r="AA888" s="40"/>
      <c r="AB888" s="78"/>
      <c r="AC888" s="40"/>
    </row>
    <row r="889" spans="4:29" x14ac:dyDescent="0.35">
      <c r="D889" s="37"/>
      <c r="E889" s="37"/>
      <c r="F889" s="37"/>
      <c r="G889" s="37"/>
      <c r="H889" s="37"/>
      <c r="I889" s="38"/>
      <c r="J889" s="37"/>
      <c r="K889" s="38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9"/>
      <c r="Z889" s="37"/>
      <c r="AA889" s="40"/>
      <c r="AB889" s="78"/>
      <c r="AC889" s="40"/>
    </row>
    <row r="890" spans="4:29" x14ac:dyDescent="0.35">
      <c r="D890" s="37"/>
      <c r="E890" s="37"/>
      <c r="F890" s="37"/>
      <c r="G890" s="37"/>
      <c r="H890" s="37"/>
      <c r="I890" s="38"/>
      <c r="J890" s="37"/>
      <c r="K890" s="38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9"/>
      <c r="Z890" s="37"/>
      <c r="AA890" s="40"/>
      <c r="AB890" s="78"/>
      <c r="AC890" s="40"/>
    </row>
    <row r="891" spans="4:29" x14ac:dyDescent="0.35">
      <c r="D891" s="37"/>
      <c r="E891" s="37"/>
      <c r="F891" s="37"/>
      <c r="G891" s="37"/>
      <c r="H891" s="37"/>
      <c r="I891" s="38"/>
      <c r="J891" s="37"/>
      <c r="K891" s="38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9"/>
      <c r="Z891" s="37"/>
      <c r="AA891" s="40"/>
      <c r="AB891" s="78"/>
      <c r="AC891" s="40"/>
    </row>
    <row r="892" spans="4:29" x14ac:dyDescent="0.35">
      <c r="D892" s="37"/>
      <c r="E892" s="37"/>
      <c r="F892" s="37"/>
      <c r="G892" s="37"/>
      <c r="H892" s="37"/>
      <c r="I892" s="38"/>
      <c r="J892" s="37"/>
      <c r="K892" s="38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9"/>
      <c r="Z892" s="37"/>
      <c r="AA892" s="40"/>
      <c r="AB892" s="78"/>
      <c r="AC892" s="40"/>
    </row>
    <row r="893" spans="4:29" x14ac:dyDescent="0.35">
      <c r="D893" s="37"/>
      <c r="E893" s="37"/>
      <c r="F893" s="37"/>
      <c r="G893" s="37"/>
      <c r="H893" s="37"/>
      <c r="I893" s="38"/>
      <c r="J893" s="37"/>
      <c r="K893" s="38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9"/>
      <c r="Z893" s="37"/>
      <c r="AA893" s="40"/>
      <c r="AB893" s="78"/>
      <c r="AC893" s="40"/>
    </row>
    <row r="894" spans="4:29" x14ac:dyDescent="0.35">
      <c r="D894" s="37"/>
      <c r="E894" s="37"/>
      <c r="F894" s="37"/>
      <c r="G894" s="37"/>
      <c r="H894" s="37"/>
      <c r="I894" s="38"/>
      <c r="J894" s="37"/>
      <c r="K894" s="38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9"/>
      <c r="Z894" s="37"/>
      <c r="AA894" s="40"/>
      <c r="AB894" s="78"/>
      <c r="AC894" s="40"/>
    </row>
    <row r="895" spans="4:29" x14ac:dyDescent="0.35">
      <c r="D895" s="37"/>
      <c r="E895" s="37"/>
      <c r="F895" s="37"/>
      <c r="G895" s="37"/>
      <c r="H895" s="37"/>
      <c r="I895" s="38"/>
      <c r="J895" s="37"/>
      <c r="K895" s="38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9"/>
      <c r="Z895" s="37"/>
      <c r="AA895" s="40"/>
      <c r="AB895" s="78"/>
      <c r="AC895" s="40"/>
    </row>
    <row r="896" spans="4:29" x14ac:dyDescent="0.35">
      <c r="D896" s="41"/>
      <c r="E896" s="41"/>
      <c r="F896" s="41"/>
      <c r="G896" s="41"/>
      <c r="H896" s="41"/>
      <c r="I896" s="42"/>
      <c r="J896" s="41"/>
      <c r="K896" s="42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3"/>
      <c r="Z896" s="41"/>
      <c r="AA896" s="44"/>
      <c r="AB896" s="79"/>
      <c r="AC896" s="44"/>
    </row>
    <row r="897" spans="4:29" x14ac:dyDescent="0.35">
      <c r="D897" s="41"/>
      <c r="E897" s="41"/>
      <c r="F897" s="41"/>
      <c r="G897" s="41"/>
      <c r="H897" s="41"/>
      <c r="I897" s="42"/>
      <c r="J897" s="41"/>
      <c r="K897" s="42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3"/>
      <c r="Z897" s="41"/>
      <c r="AA897" s="44"/>
      <c r="AB897" s="79"/>
      <c r="AC897" s="44"/>
    </row>
    <row r="898" spans="4:29" x14ac:dyDescent="0.35">
      <c r="D898" s="37"/>
      <c r="E898" s="37"/>
      <c r="F898" s="37"/>
      <c r="G898" s="37"/>
      <c r="H898" s="37"/>
      <c r="I898" s="38"/>
      <c r="J898" s="37"/>
      <c r="K898" s="38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9"/>
      <c r="Z898" s="37"/>
      <c r="AA898" s="40"/>
      <c r="AB898" s="78"/>
      <c r="AC898" s="40"/>
    </row>
    <row r="899" spans="4:29" x14ac:dyDescent="0.35">
      <c r="D899" s="37"/>
      <c r="E899" s="37"/>
      <c r="F899" s="37"/>
      <c r="G899" s="37"/>
      <c r="H899" s="37"/>
      <c r="I899" s="38"/>
      <c r="J899" s="37"/>
      <c r="K899" s="38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9"/>
      <c r="Z899" s="37"/>
      <c r="AA899" s="40"/>
      <c r="AB899" s="78"/>
      <c r="AC899" s="40"/>
    </row>
    <row r="900" spans="4:29" x14ac:dyDescent="0.35">
      <c r="D900" s="37"/>
      <c r="E900" s="37"/>
      <c r="F900" s="37"/>
      <c r="G900" s="37"/>
      <c r="H900" s="37"/>
      <c r="I900" s="38"/>
      <c r="J900" s="37"/>
      <c r="K900" s="38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9"/>
      <c r="Z900" s="37"/>
      <c r="AA900" s="40"/>
      <c r="AB900" s="78"/>
      <c r="AC900" s="40"/>
    </row>
    <row r="901" spans="4:29" x14ac:dyDescent="0.35">
      <c r="D901" s="37"/>
      <c r="E901" s="37"/>
      <c r="F901" s="37"/>
      <c r="G901" s="37"/>
      <c r="H901" s="37"/>
      <c r="I901" s="38"/>
      <c r="J901" s="37"/>
      <c r="K901" s="38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9"/>
      <c r="Z901" s="37"/>
      <c r="AA901" s="40"/>
      <c r="AB901" s="78"/>
      <c r="AC901" s="40"/>
    </row>
    <row r="902" spans="4:29" x14ac:dyDescent="0.35">
      <c r="D902" s="41"/>
      <c r="E902" s="41"/>
      <c r="F902" s="41"/>
      <c r="G902" s="41"/>
      <c r="H902" s="41"/>
      <c r="I902" s="42"/>
      <c r="J902" s="41"/>
      <c r="K902" s="42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3"/>
      <c r="Z902" s="41"/>
      <c r="AA902" s="44"/>
      <c r="AB902" s="79"/>
      <c r="AC902" s="44"/>
    </row>
    <row r="903" spans="4:29" x14ac:dyDescent="0.35">
      <c r="D903" s="37"/>
      <c r="E903" s="37"/>
      <c r="F903" s="37"/>
      <c r="G903" s="37"/>
      <c r="H903" s="37"/>
      <c r="I903" s="38"/>
      <c r="J903" s="37"/>
      <c r="K903" s="38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9"/>
      <c r="Z903" s="37"/>
      <c r="AA903" s="40"/>
      <c r="AB903" s="78"/>
      <c r="AC903" s="40"/>
    </row>
    <row r="904" spans="4:29" x14ac:dyDescent="0.35">
      <c r="D904" s="37"/>
      <c r="E904" s="37"/>
      <c r="F904" s="37"/>
      <c r="G904" s="37"/>
      <c r="H904" s="37"/>
      <c r="I904" s="38"/>
      <c r="J904" s="37"/>
      <c r="K904" s="38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9"/>
      <c r="Z904" s="37"/>
      <c r="AA904" s="40"/>
      <c r="AB904" s="78"/>
      <c r="AC904" s="40"/>
    </row>
    <row r="905" spans="4:29" x14ac:dyDescent="0.35">
      <c r="D905" s="37"/>
      <c r="E905" s="37"/>
      <c r="F905" s="37"/>
      <c r="G905" s="37"/>
      <c r="H905" s="37"/>
      <c r="I905" s="38"/>
      <c r="J905" s="37"/>
      <c r="K905" s="38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9"/>
      <c r="Z905" s="37"/>
      <c r="AA905" s="40"/>
      <c r="AB905" s="78"/>
      <c r="AC905" s="40"/>
    </row>
    <row r="906" spans="4:29" x14ac:dyDescent="0.35">
      <c r="D906" s="37"/>
      <c r="E906" s="37"/>
      <c r="F906" s="37"/>
      <c r="G906" s="37"/>
      <c r="H906" s="37"/>
      <c r="I906" s="38"/>
      <c r="J906" s="37"/>
      <c r="K906" s="38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9"/>
      <c r="Z906" s="37"/>
      <c r="AA906" s="40"/>
      <c r="AB906" s="78"/>
      <c r="AC906" s="40"/>
    </row>
    <row r="907" spans="4:29" x14ac:dyDescent="0.35">
      <c r="D907" s="37"/>
      <c r="E907" s="37"/>
      <c r="F907" s="37"/>
      <c r="G907" s="37"/>
      <c r="H907" s="37"/>
      <c r="I907" s="38"/>
      <c r="J907" s="37"/>
      <c r="K907" s="38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9"/>
      <c r="Z907" s="37"/>
      <c r="AA907" s="40"/>
      <c r="AB907" s="78"/>
      <c r="AC907" s="40"/>
    </row>
    <row r="908" spans="4:29" x14ac:dyDescent="0.35">
      <c r="D908" s="37"/>
      <c r="E908" s="37"/>
      <c r="F908" s="37"/>
      <c r="G908" s="37"/>
      <c r="H908" s="37"/>
      <c r="I908" s="38"/>
      <c r="J908" s="37"/>
      <c r="K908" s="38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9"/>
      <c r="Z908" s="37"/>
      <c r="AA908" s="40"/>
      <c r="AB908" s="78"/>
      <c r="AC908" s="40"/>
    </row>
    <row r="909" spans="4:29" x14ac:dyDescent="0.35">
      <c r="D909" s="37"/>
      <c r="E909" s="37"/>
      <c r="F909" s="37"/>
      <c r="G909" s="37"/>
      <c r="H909" s="37"/>
      <c r="I909" s="38"/>
      <c r="J909" s="37"/>
      <c r="K909" s="38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9"/>
      <c r="Z909" s="37"/>
      <c r="AA909" s="40"/>
      <c r="AB909" s="78"/>
      <c r="AC909" s="40"/>
    </row>
    <row r="910" spans="4:29" x14ac:dyDescent="0.35">
      <c r="D910" s="37"/>
      <c r="E910" s="37"/>
      <c r="F910" s="37"/>
      <c r="G910" s="37"/>
      <c r="H910" s="37"/>
      <c r="I910" s="38"/>
      <c r="J910" s="37"/>
      <c r="K910" s="38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9"/>
      <c r="Z910" s="37"/>
      <c r="AA910" s="40"/>
      <c r="AB910" s="78"/>
      <c r="AC910" s="40"/>
    </row>
    <row r="911" spans="4:29" x14ac:dyDescent="0.35">
      <c r="D911" s="37"/>
      <c r="E911" s="37"/>
      <c r="F911" s="37"/>
      <c r="G911" s="37"/>
      <c r="H911" s="37"/>
      <c r="I911" s="38"/>
      <c r="J911" s="37"/>
      <c r="K911" s="38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9"/>
      <c r="Z911" s="37"/>
      <c r="AA911" s="40"/>
      <c r="AB911" s="78"/>
      <c r="AC911" s="40"/>
    </row>
    <row r="912" spans="4:29" x14ac:dyDescent="0.35">
      <c r="D912" s="37"/>
      <c r="E912" s="37"/>
      <c r="F912" s="37"/>
      <c r="G912" s="37"/>
      <c r="H912" s="37"/>
      <c r="I912" s="38"/>
      <c r="J912" s="37"/>
      <c r="K912" s="38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9"/>
      <c r="Z912" s="37"/>
      <c r="AA912" s="40"/>
      <c r="AB912" s="78"/>
      <c r="AC912" s="40"/>
    </row>
    <row r="913" spans="4:29" x14ac:dyDescent="0.35">
      <c r="D913" s="37"/>
      <c r="E913" s="37"/>
      <c r="F913" s="37"/>
      <c r="G913" s="37"/>
      <c r="H913" s="37"/>
      <c r="I913" s="38"/>
      <c r="J913" s="37"/>
      <c r="K913" s="38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9"/>
      <c r="Z913" s="37"/>
      <c r="AA913" s="40"/>
      <c r="AB913" s="78"/>
      <c r="AC913" s="40"/>
    </row>
    <row r="914" spans="4:29" x14ac:dyDescent="0.35">
      <c r="D914" s="37"/>
      <c r="E914" s="37"/>
      <c r="F914" s="37"/>
      <c r="G914" s="37"/>
      <c r="H914" s="37"/>
      <c r="I914" s="38"/>
      <c r="J914" s="37"/>
      <c r="K914" s="38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9"/>
      <c r="Z914" s="37"/>
      <c r="AA914" s="40"/>
      <c r="AB914" s="78"/>
      <c r="AC914" s="40"/>
    </row>
    <row r="915" spans="4:29" x14ac:dyDescent="0.35">
      <c r="D915" s="37"/>
      <c r="E915" s="37"/>
      <c r="F915" s="37"/>
      <c r="G915" s="37"/>
      <c r="H915" s="37"/>
      <c r="I915" s="38"/>
      <c r="J915" s="37"/>
      <c r="K915" s="38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9"/>
      <c r="Z915" s="37"/>
      <c r="AA915" s="40"/>
      <c r="AB915" s="78"/>
      <c r="AC915" s="40"/>
    </row>
    <row r="916" spans="4:29" x14ac:dyDescent="0.35">
      <c r="D916" s="37"/>
      <c r="E916" s="37"/>
      <c r="F916" s="37"/>
      <c r="G916" s="37"/>
      <c r="H916" s="37"/>
      <c r="I916" s="38"/>
      <c r="J916" s="37"/>
      <c r="K916" s="38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9"/>
      <c r="Z916" s="37"/>
      <c r="AA916" s="40"/>
      <c r="AB916" s="78"/>
      <c r="AC916" s="40"/>
    </row>
    <row r="917" spans="4:29" x14ac:dyDescent="0.35">
      <c r="D917" s="37"/>
      <c r="E917" s="37"/>
      <c r="F917" s="37"/>
      <c r="G917" s="37"/>
      <c r="H917" s="37"/>
      <c r="I917" s="38"/>
      <c r="J917" s="37"/>
      <c r="K917" s="38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9"/>
      <c r="Z917" s="37"/>
      <c r="AA917" s="40"/>
      <c r="AB917" s="78"/>
      <c r="AC917" s="40"/>
    </row>
    <row r="918" spans="4:29" x14ac:dyDescent="0.35">
      <c r="D918" s="37"/>
      <c r="E918" s="37"/>
      <c r="F918" s="37"/>
      <c r="G918" s="37"/>
      <c r="H918" s="37"/>
      <c r="I918" s="38"/>
      <c r="J918" s="37"/>
      <c r="K918" s="38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9"/>
      <c r="Z918" s="37"/>
      <c r="AA918" s="40"/>
      <c r="AB918" s="78"/>
      <c r="AC918" s="40"/>
    </row>
    <row r="919" spans="4:29" x14ac:dyDescent="0.35">
      <c r="D919" s="37"/>
      <c r="E919" s="37"/>
      <c r="F919" s="37"/>
      <c r="G919" s="37"/>
      <c r="H919" s="37"/>
      <c r="I919" s="38"/>
      <c r="J919" s="37"/>
      <c r="K919" s="38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9"/>
      <c r="Z919" s="37"/>
      <c r="AA919" s="40"/>
      <c r="AB919" s="78"/>
      <c r="AC919" s="40"/>
    </row>
    <row r="920" spans="4:29" x14ac:dyDescent="0.35">
      <c r="D920" s="37"/>
      <c r="E920" s="37"/>
      <c r="F920" s="37"/>
      <c r="G920" s="37"/>
      <c r="H920" s="37"/>
      <c r="I920" s="38"/>
      <c r="J920" s="37"/>
      <c r="K920" s="38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9"/>
      <c r="Z920" s="37"/>
      <c r="AA920" s="40"/>
      <c r="AB920" s="78"/>
      <c r="AC920" s="40"/>
    </row>
    <row r="921" spans="4:29" x14ac:dyDescent="0.35">
      <c r="D921" s="37"/>
      <c r="E921" s="37"/>
      <c r="F921" s="37"/>
      <c r="G921" s="37"/>
      <c r="H921" s="37"/>
      <c r="I921" s="38"/>
      <c r="J921" s="37"/>
      <c r="K921" s="38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9"/>
      <c r="Z921" s="37"/>
      <c r="AA921" s="40"/>
      <c r="AB921" s="78"/>
      <c r="AC921" s="40"/>
    </row>
    <row r="922" spans="4:29" x14ac:dyDescent="0.35">
      <c r="D922" s="37"/>
      <c r="E922" s="37"/>
      <c r="F922" s="37"/>
      <c r="G922" s="37"/>
      <c r="H922" s="37"/>
      <c r="I922" s="38"/>
      <c r="J922" s="37"/>
      <c r="K922" s="38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9"/>
      <c r="Z922" s="37"/>
      <c r="AA922" s="40"/>
      <c r="AB922" s="78"/>
      <c r="AC922" s="40"/>
    </row>
    <row r="923" spans="4:29" x14ac:dyDescent="0.35">
      <c r="D923" s="37"/>
      <c r="E923" s="37"/>
      <c r="F923" s="37"/>
      <c r="G923" s="37"/>
      <c r="H923" s="37"/>
      <c r="I923" s="38"/>
      <c r="J923" s="37"/>
      <c r="K923" s="38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9"/>
      <c r="Z923" s="37"/>
      <c r="AA923" s="40"/>
      <c r="AB923" s="78"/>
      <c r="AC923" s="40"/>
    </row>
    <row r="924" spans="4:29" x14ac:dyDescent="0.35">
      <c r="D924" s="37"/>
      <c r="E924" s="37"/>
      <c r="F924" s="37"/>
      <c r="G924" s="37"/>
      <c r="H924" s="37"/>
      <c r="I924" s="38"/>
      <c r="J924" s="37"/>
      <c r="K924" s="38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9"/>
      <c r="Z924" s="37"/>
      <c r="AA924" s="40"/>
      <c r="AB924" s="78"/>
      <c r="AC924" s="40"/>
    </row>
    <row r="925" spans="4:29" x14ac:dyDescent="0.35">
      <c r="D925" s="37"/>
      <c r="E925" s="37"/>
      <c r="F925" s="37"/>
      <c r="G925" s="37"/>
      <c r="H925" s="37"/>
      <c r="I925" s="38"/>
      <c r="J925" s="37"/>
      <c r="K925" s="38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9"/>
      <c r="Z925" s="37"/>
      <c r="AA925" s="40"/>
      <c r="AB925" s="78"/>
      <c r="AC925" s="40"/>
    </row>
    <row r="926" spans="4:29" x14ac:dyDescent="0.35">
      <c r="D926" s="37"/>
      <c r="E926" s="37"/>
      <c r="F926" s="37"/>
      <c r="G926" s="37"/>
      <c r="H926" s="37"/>
      <c r="I926" s="38"/>
      <c r="J926" s="37"/>
      <c r="K926" s="38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9"/>
      <c r="Z926" s="37"/>
      <c r="AA926" s="40"/>
      <c r="AB926" s="78"/>
      <c r="AC926" s="40"/>
    </row>
    <row r="927" spans="4:29" x14ac:dyDescent="0.35">
      <c r="D927" s="37"/>
      <c r="E927" s="37"/>
      <c r="F927" s="37"/>
      <c r="G927" s="37"/>
      <c r="H927" s="37"/>
      <c r="I927" s="38"/>
      <c r="J927" s="37"/>
      <c r="K927" s="38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9"/>
      <c r="Z927" s="37"/>
      <c r="AA927" s="40"/>
      <c r="AB927" s="78"/>
      <c r="AC927" s="40"/>
    </row>
    <row r="928" spans="4:29" x14ac:dyDescent="0.35">
      <c r="D928" s="37"/>
      <c r="E928" s="37"/>
      <c r="F928" s="37"/>
      <c r="G928" s="37"/>
      <c r="H928" s="37"/>
      <c r="I928" s="38"/>
      <c r="J928" s="37"/>
      <c r="K928" s="38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9"/>
      <c r="Z928" s="37"/>
      <c r="AA928" s="40"/>
      <c r="AB928" s="78"/>
      <c r="AC928" s="40"/>
    </row>
    <row r="929" spans="4:29" x14ac:dyDescent="0.35">
      <c r="D929" s="37"/>
      <c r="E929" s="37"/>
      <c r="F929" s="37"/>
      <c r="G929" s="37"/>
      <c r="H929" s="37"/>
      <c r="I929" s="38"/>
      <c r="J929" s="37"/>
      <c r="K929" s="38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9"/>
      <c r="Z929" s="37"/>
      <c r="AA929" s="40"/>
      <c r="AB929" s="78"/>
      <c r="AC929" s="40"/>
    </row>
    <row r="930" spans="4:29" x14ac:dyDescent="0.35">
      <c r="D930" s="37"/>
      <c r="E930" s="37"/>
      <c r="F930" s="37"/>
      <c r="G930" s="37"/>
      <c r="H930" s="37"/>
      <c r="I930" s="38"/>
      <c r="J930" s="37"/>
      <c r="K930" s="38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9"/>
      <c r="Z930" s="37"/>
      <c r="AA930" s="40"/>
      <c r="AB930" s="78"/>
      <c r="AC930" s="40"/>
    </row>
    <row r="931" spans="4:29" x14ac:dyDescent="0.35">
      <c r="D931" s="37"/>
      <c r="E931" s="37"/>
      <c r="F931" s="37"/>
      <c r="G931" s="37"/>
      <c r="H931" s="37"/>
      <c r="I931" s="38"/>
      <c r="J931" s="37"/>
      <c r="K931" s="38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9"/>
      <c r="Z931" s="37"/>
      <c r="AA931" s="40"/>
      <c r="AB931" s="78"/>
      <c r="AC931" s="40"/>
    </row>
    <row r="932" spans="4:29" x14ac:dyDescent="0.35">
      <c r="D932" s="37"/>
      <c r="E932" s="37"/>
      <c r="F932" s="37"/>
      <c r="G932" s="37"/>
      <c r="H932" s="37"/>
      <c r="I932" s="38"/>
      <c r="J932" s="37"/>
      <c r="K932" s="38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9"/>
      <c r="Z932" s="37"/>
      <c r="AA932" s="40"/>
      <c r="AB932" s="78"/>
      <c r="AC932" s="40"/>
    </row>
    <row r="933" spans="4:29" x14ac:dyDescent="0.35">
      <c r="D933" s="37"/>
      <c r="E933" s="37"/>
      <c r="F933" s="37"/>
      <c r="G933" s="37"/>
      <c r="H933" s="37"/>
      <c r="I933" s="38"/>
      <c r="J933" s="37"/>
      <c r="K933" s="38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9"/>
      <c r="Z933" s="37"/>
      <c r="AA933" s="40"/>
      <c r="AB933" s="78"/>
      <c r="AC933" s="40"/>
    </row>
    <row r="934" spans="4:29" x14ac:dyDescent="0.35">
      <c r="D934" s="37"/>
      <c r="E934" s="37"/>
      <c r="F934" s="37"/>
      <c r="G934" s="37"/>
      <c r="H934" s="37"/>
      <c r="I934" s="38"/>
      <c r="J934" s="37"/>
      <c r="K934" s="38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9"/>
      <c r="Z934" s="37"/>
      <c r="AA934" s="40"/>
      <c r="AB934" s="78"/>
      <c r="AC934" s="40"/>
    </row>
    <row r="935" spans="4:29" x14ac:dyDescent="0.35">
      <c r="D935" s="37"/>
      <c r="E935" s="37"/>
      <c r="F935" s="37"/>
      <c r="G935" s="37"/>
      <c r="H935" s="37"/>
      <c r="I935" s="38"/>
      <c r="J935" s="37"/>
      <c r="K935" s="38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9"/>
      <c r="Z935" s="37"/>
      <c r="AA935" s="40"/>
      <c r="AB935" s="78"/>
      <c r="AC935" s="40"/>
    </row>
    <row r="936" spans="4:29" x14ac:dyDescent="0.35">
      <c r="D936" s="37"/>
      <c r="E936" s="37"/>
      <c r="F936" s="37"/>
      <c r="G936" s="37"/>
      <c r="H936" s="37"/>
      <c r="I936" s="38"/>
      <c r="J936" s="37"/>
      <c r="K936" s="38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9"/>
      <c r="Z936" s="37"/>
      <c r="AA936" s="40"/>
      <c r="AB936" s="78"/>
      <c r="AC936" s="40"/>
    </row>
    <row r="937" spans="4:29" x14ac:dyDescent="0.35">
      <c r="D937" s="37"/>
      <c r="E937" s="37"/>
      <c r="F937" s="37"/>
      <c r="G937" s="37"/>
      <c r="H937" s="37"/>
      <c r="I937" s="38"/>
      <c r="J937" s="37"/>
      <c r="K937" s="38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9"/>
      <c r="Z937" s="37"/>
      <c r="AA937" s="40"/>
      <c r="AB937" s="78"/>
      <c r="AC937" s="40"/>
    </row>
    <row r="938" spans="4:29" x14ac:dyDescent="0.35">
      <c r="D938" s="37"/>
      <c r="E938" s="37"/>
      <c r="F938" s="37"/>
      <c r="G938" s="37"/>
      <c r="H938" s="37"/>
      <c r="I938" s="38"/>
      <c r="J938" s="37"/>
      <c r="K938" s="38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9"/>
      <c r="Z938" s="37"/>
      <c r="AA938" s="40"/>
      <c r="AB938" s="78"/>
      <c r="AC938" s="40"/>
    </row>
    <row r="939" spans="4:29" x14ac:dyDescent="0.35">
      <c r="D939" s="37"/>
      <c r="E939" s="37"/>
      <c r="F939" s="37"/>
      <c r="G939" s="37"/>
      <c r="H939" s="37"/>
      <c r="I939" s="38"/>
      <c r="J939" s="37"/>
      <c r="K939" s="38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9"/>
      <c r="Z939" s="37"/>
      <c r="AA939" s="40"/>
      <c r="AB939" s="78"/>
      <c r="AC939" s="40"/>
    </row>
    <row r="940" spans="4:29" x14ac:dyDescent="0.35">
      <c r="D940" s="37"/>
      <c r="E940" s="37"/>
      <c r="F940" s="37"/>
      <c r="G940" s="37"/>
      <c r="H940" s="37"/>
      <c r="I940" s="38"/>
      <c r="J940" s="37"/>
      <c r="K940" s="38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9"/>
      <c r="Z940" s="37"/>
      <c r="AA940" s="40"/>
      <c r="AB940" s="78"/>
      <c r="AC940" s="40"/>
    </row>
    <row r="941" spans="4:29" x14ac:dyDescent="0.35">
      <c r="D941" s="37"/>
      <c r="E941" s="37"/>
      <c r="F941" s="37"/>
      <c r="G941" s="37"/>
      <c r="H941" s="37"/>
      <c r="I941" s="38"/>
      <c r="J941" s="37"/>
      <c r="K941" s="38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9"/>
      <c r="Z941" s="37"/>
      <c r="AA941" s="40"/>
      <c r="AB941" s="78"/>
      <c r="AC941" s="40"/>
    </row>
    <row r="942" spans="4:29" x14ac:dyDescent="0.35">
      <c r="D942" s="37"/>
      <c r="E942" s="37"/>
      <c r="F942" s="37"/>
      <c r="G942" s="37"/>
      <c r="H942" s="37"/>
      <c r="I942" s="38"/>
      <c r="J942" s="37"/>
      <c r="K942" s="38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9"/>
      <c r="Z942" s="37"/>
      <c r="AA942" s="40"/>
      <c r="AB942" s="78"/>
      <c r="AC942" s="40"/>
    </row>
    <row r="943" spans="4:29" x14ac:dyDescent="0.35">
      <c r="D943" s="37"/>
      <c r="E943" s="37"/>
      <c r="F943" s="37"/>
      <c r="G943" s="37"/>
      <c r="H943" s="37"/>
      <c r="I943" s="38"/>
      <c r="J943" s="37"/>
      <c r="K943" s="38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9"/>
      <c r="Z943" s="37"/>
      <c r="AA943" s="40"/>
      <c r="AB943" s="78"/>
      <c r="AC943" s="40"/>
    </row>
    <row r="944" spans="4:29" x14ac:dyDescent="0.35">
      <c r="D944" s="37"/>
      <c r="E944" s="37"/>
      <c r="F944" s="37"/>
      <c r="G944" s="37"/>
      <c r="H944" s="37"/>
      <c r="I944" s="38"/>
      <c r="J944" s="37"/>
      <c r="K944" s="38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9"/>
      <c r="Z944" s="37"/>
      <c r="AA944" s="40"/>
      <c r="AB944" s="78"/>
      <c r="AC944" s="40"/>
    </row>
    <row r="945" spans="4:29" x14ac:dyDescent="0.35">
      <c r="D945" s="37"/>
      <c r="E945" s="37"/>
      <c r="F945" s="37"/>
      <c r="G945" s="37"/>
      <c r="H945" s="37"/>
      <c r="I945" s="38"/>
      <c r="J945" s="37"/>
      <c r="K945" s="38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9"/>
      <c r="Z945" s="37"/>
      <c r="AA945" s="40"/>
      <c r="AB945" s="78"/>
      <c r="AC945" s="40"/>
    </row>
    <row r="946" spans="4:29" x14ac:dyDescent="0.35">
      <c r="D946" s="37"/>
      <c r="E946" s="37"/>
      <c r="F946" s="37"/>
      <c r="G946" s="37"/>
      <c r="H946" s="37"/>
      <c r="I946" s="38"/>
      <c r="J946" s="37"/>
      <c r="K946" s="38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9"/>
      <c r="Z946" s="37"/>
      <c r="AA946" s="40"/>
      <c r="AB946" s="78"/>
      <c r="AC946" s="40"/>
    </row>
    <row r="947" spans="4:29" x14ac:dyDescent="0.35">
      <c r="D947" s="37"/>
      <c r="E947" s="37"/>
      <c r="F947" s="37"/>
      <c r="G947" s="37"/>
      <c r="H947" s="37"/>
      <c r="I947" s="38"/>
      <c r="J947" s="37"/>
      <c r="K947" s="38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9"/>
      <c r="Z947" s="37"/>
      <c r="AA947" s="40"/>
      <c r="AB947" s="78"/>
      <c r="AC947" s="40"/>
    </row>
    <row r="948" spans="4:29" x14ac:dyDescent="0.35">
      <c r="D948" s="37"/>
      <c r="E948" s="37"/>
      <c r="F948" s="37"/>
      <c r="G948" s="37"/>
      <c r="H948" s="37"/>
      <c r="I948" s="38"/>
      <c r="J948" s="37"/>
      <c r="K948" s="38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9"/>
      <c r="Z948" s="37"/>
      <c r="AA948" s="40"/>
      <c r="AB948" s="78"/>
      <c r="AC948" s="40"/>
    </row>
    <row r="949" spans="4:29" x14ac:dyDescent="0.35">
      <c r="D949" s="37"/>
      <c r="E949" s="37"/>
      <c r="F949" s="37"/>
      <c r="G949" s="37"/>
      <c r="H949" s="37"/>
      <c r="I949" s="38"/>
      <c r="J949" s="37"/>
      <c r="K949" s="38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9"/>
      <c r="Z949" s="37"/>
      <c r="AA949" s="40"/>
      <c r="AB949" s="78"/>
      <c r="AC949" s="40"/>
    </row>
    <row r="950" spans="4:29" x14ac:dyDescent="0.35">
      <c r="D950" s="37"/>
      <c r="E950" s="37"/>
      <c r="F950" s="37"/>
      <c r="G950" s="37"/>
      <c r="H950" s="37"/>
      <c r="I950" s="38"/>
      <c r="J950" s="37"/>
      <c r="K950" s="38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9"/>
      <c r="Z950" s="37"/>
      <c r="AA950" s="40"/>
      <c r="AB950" s="78"/>
      <c r="AC950" s="40"/>
    </row>
    <row r="951" spans="4:29" x14ac:dyDescent="0.35">
      <c r="D951" s="37"/>
      <c r="E951" s="37"/>
      <c r="F951" s="37"/>
      <c r="G951" s="37"/>
      <c r="H951" s="37"/>
      <c r="I951" s="38"/>
      <c r="J951" s="37"/>
      <c r="K951" s="38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9"/>
      <c r="Z951" s="37"/>
      <c r="AA951" s="40"/>
      <c r="AB951" s="78"/>
      <c r="AC951" s="40"/>
    </row>
    <row r="952" spans="4:29" x14ac:dyDescent="0.35">
      <c r="D952" s="37"/>
      <c r="E952" s="37"/>
      <c r="F952" s="37"/>
      <c r="G952" s="37"/>
      <c r="H952" s="37"/>
      <c r="I952" s="38"/>
      <c r="J952" s="37"/>
      <c r="K952" s="38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9"/>
      <c r="Z952" s="37"/>
      <c r="AA952" s="40"/>
      <c r="AB952" s="78"/>
      <c r="AC952" s="40"/>
    </row>
    <row r="953" spans="4:29" x14ac:dyDescent="0.35">
      <c r="D953" s="37"/>
      <c r="E953" s="37"/>
      <c r="F953" s="37"/>
      <c r="G953" s="37"/>
      <c r="H953" s="37"/>
      <c r="I953" s="38"/>
      <c r="J953" s="37"/>
      <c r="K953" s="38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9"/>
      <c r="Z953" s="37"/>
      <c r="AA953" s="40"/>
      <c r="AB953" s="78"/>
      <c r="AC953" s="40"/>
    </row>
    <row r="954" spans="4:29" x14ac:dyDescent="0.35">
      <c r="D954" s="37"/>
      <c r="E954" s="37"/>
      <c r="F954" s="37"/>
      <c r="G954" s="37"/>
      <c r="H954" s="37"/>
      <c r="I954" s="38"/>
      <c r="J954" s="37"/>
      <c r="K954" s="38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9"/>
      <c r="Z954" s="37"/>
      <c r="AA954" s="40"/>
      <c r="AB954" s="78"/>
      <c r="AC954" s="40"/>
    </row>
    <row r="955" spans="4:29" x14ac:dyDescent="0.35">
      <c r="D955" s="37"/>
      <c r="E955" s="37"/>
      <c r="F955" s="37"/>
      <c r="G955" s="37"/>
      <c r="H955" s="37"/>
      <c r="I955" s="38"/>
      <c r="J955" s="37"/>
      <c r="K955" s="38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9"/>
      <c r="Z955" s="37"/>
      <c r="AA955" s="40"/>
      <c r="AB955" s="78"/>
      <c r="AC955" s="40"/>
    </row>
    <row r="956" spans="4:29" x14ac:dyDescent="0.35">
      <c r="D956" s="37"/>
      <c r="E956" s="37"/>
      <c r="F956" s="37"/>
      <c r="G956" s="37"/>
      <c r="H956" s="37"/>
      <c r="I956" s="38"/>
      <c r="J956" s="37"/>
      <c r="K956" s="38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9"/>
      <c r="Z956" s="37"/>
      <c r="AA956" s="40"/>
      <c r="AB956" s="78"/>
      <c r="AC956" s="40"/>
    </row>
    <row r="957" spans="4:29" x14ac:dyDescent="0.35">
      <c r="D957" s="37"/>
      <c r="E957" s="37"/>
      <c r="F957" s="37"/>
      <c r="G957" s="37"/>
      <c r="H957" s="37"/>
      <c r="I957" s="38"/>
      <c r="J957" s="37"/>
      <c r="K957" s="38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9"/>
      <c r="Z957" s="37"/>
      <c r="AA957" s="40"/>
      <c r="AB957" s="78"/>
      <c r="AC957" s="40"/>
    </row>
    <row r="958" spans="4:29" x14ac:dyDescent="0.35">
      <c r="D958" s="37"/>
      <c r="E958" s="37"/>
      <c r="F958" s="37"/>
      <c r="G958" s="37"/>
      <c r="H958" s="37"/>
      <c r="I958" s="38"/>
      <c r="J958" s="37"/>
      <c r="K958" s="38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9"/>
      <c r="Z958" s="37"/>
      <c r="AA958" s="40"/>
      <c r="AB958" s="78"/>
      <c r="AC958" s="40"/>
    </row>
    <row r="959" spans="4:29" x14ac:dyDescent="0.35">
      <c r="D959" s="37"/>
      <c r="E959" s="37"/>
      <c r="F959" s="37"/>
      <c r="G959" s="37"/>
      <c r="H959" s="37"/>
      <c r="I959" s="38"/>
      <c r="J959" s="37"/>
      <c r="K959" s="38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9"/>
      <c r="Z959" s="37"/>
      <c r="AA959" s="40"/>
      <c r="AB959" s="78"/>
      <c r="AC959" s="40"/>
    </row>
    <row r="960" spans="4:29" x14ac:dyDescent="0.35">
      <c r="D960" s="37"/>
      <c r="E960" s="37"/>
      <c r="F960" s="37"/>
      <c r="G960" s="37"/>
      <c r="H960" s="37"/>
      <c r="I960" s="38"/>
      <c r="J960" s="37"/>
      <c r="K960" s="38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9"/>
      <c r="Z960" s="37"/>
      <c r="AA960" s="40"/>
      <c r="AB960" s="78"/>
      <c r="AC960" s="40"/>
    </row>
    <row r="961" spans="4:29" x14ac:dyDescent="0.35">
      <c r="D961" s="37"/>
      <c r="E961" s="37"/>
      <c r="F961" s="37"/>
      <c r="G961" s="37"/>
      <c r="H961" s="37"/>
      <c r="I961" s="38"/>
      <c r="J961" s="37"/>
      <c r="K961" s="38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9"/>
      <c r="Z961" s="37"/>
      <c r="AA961" s="40"/>
      <c r="AB961" s="78"/>
      <c r="AC961" s="40"/>
    </row>
    <row r="962" spans="4:29" x14ac:dyDescent="0.35">
      <c r="D962" s="37"/>
      <c r="E962" s="37"/>
      <c r="F962" s="37"/>
      <c r="G962" s="37"/>
      <c r="H962" s="37"/>
      <c r="I962" s="38"/>
      <c r="J962" s="37"/>
      <c r="K962" s="38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9"/>
      <c r="Z962" s="37"/>
      <c r="AA962" s="40"/>
      <c r="AB962" s="78"/>
      <c r="AC962" s="40"/>
    </row>
    <row r="963" spans="4:29" x14ac:dyDescent="0.35">
      <c r="D963" s="37"/>
      <c r="E963" s="37"/>
      <c r="F963" s="37"/>
      <c r="G963" s="37"/>
      <c r="H963" s="37"/>
      <c r="I963" s="38"/>
      <c r="J963" s="37"/>
      <c r="K963" s="38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9"/>
      <c r="Z963" s="37"/>
      <c r="AA963" s="40"/>
      <c r="AB963" s="78"/>
      <c r="AC963" s="40"/>
    </row>
    <row r="964" spans="4:29" x14ac:dyDescent="0.35">
      <c r="D964" s="37"/>
      <c r="E964" s="37"/>
      <c r="F964" s="37"/>
      <c r="G964" s="37"/>
      <c r="H964" s="37"/>
      <c r="I964" s="38"/>
      <c r="J964" s="37"/>
      <c r="K964" s="38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9"/>
      <c r="Z964" s="37"/>
      <c r="AA964" s="40"/>
      <c r="AB964" s="78"/>
      <c r="AC964" s="40"/>
    </row>
    <row r="965" spans="4:29" x14ac:dyDescent="0.35">
      <c r="D965" s="37"/>
      <c r="E965" s="37"/>
      <c r="F965" s="37"/>
      <c r="G965" s="37"/>
      <c r="H965" s="37"/>
      <c r="I965" s="38"/>
      <c r="J965" s="37"/>
      <c r="K965" s="38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9"/>
      <c r="Z965" s="37"/>
      <c r="AA965" s="40"/>
      <c r="AB965" s="78"/>
      <c r="AC965" s="40"/>
    </row>
    <row r="966" spans="4:29" x14ac:dyDescent="0.35">
      <c r="D966" s="37"/>
      <c r="E966" s="37"/>
      <c r="F966" s="37"/>
      <c r="G966" s="37"/>
      <c r="H966" s="37"/>
      <c r="I966" s="38"/>
      <c r="J966" s="37"/>
      <c r="K966" s="38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9"/>
      <c r="Z966" s="37"/>
      <c r="AA966" s="40"/>
      <c r="AB966" s="78"/>
      <c r="AC966" s="40"/>
    </row>
    <row r="967" spans="4:29" x14ac:dyDescent="0.35">
      <c r="D967" s="37"/>
      <c r="E967" s="37"/>
      <c r="F967" s="37"/>
      <c r="G967" s="37"/>
      <c r="H967" s="37"/>
      <c r="I967" s="38"/>
      <c r="J967" s="37"/>
      <c r="K967" s="38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9"/>
      <c r="Z967" s="37"/>
      <c r="AA967" s="40"/>
      <c r="AB967" s="78"/>
      <c r="AC967" s="40"/>
    </row>
    <row r="968" spans="4:29" x14ac:dyDescent="0.35">
      <c r="D968" s="37"/>
      <c r="E968" s="37"/>
      <c r="F968" s="37"/>
      <c r="G968" s="37"/>
      <c r="H968" s="37"/>
      <c r="I968" s="38"/>
      <c r="J968" s="37"/>
      <c r="K968" s="38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9"/>
      <c r="Z968" s="37"/>
      <c r="AA968" s="40"/>
      <c r="AB968" s="78"/>
      <c r="AC968" s="40"/>
    </row>
    <row r="969" spans="4:29" x14ac:dyDescent="0.35">
      <c r="D969" s="37"/>
      <c r="E969" s="37"/>
      <c r="F969" s="37"/>
      <c r="G969" s="37"/>
      <c r="H969" s="37"/>
      <c r="I969" s="38"/>
      <c r="J969" s="37"/>
      <c r="K969" s="38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9"/>
      <c r="Z969" s="37"/>
      <c r="AA969" s="40"/>
      <c r="AB969" s="78"/>
      <c r="AC969" s="40"/>
    </row>
    <row r="970" spans="4:29" x14ac:dyDescent="0.35">
      <c r="D970" s="37"/>
      <c r="E970" s="37"/>
      <c r="F970" s="37"/>
      <c r="G970" s="37"/>
      <c r="H970" s="37"/>
      <c r="I970" s="38"/>
      <c r="J970" s="37"/>
      <c r="K970" s="38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9"/>
      <c r="Z970" s="37"/>
      <c r="AA970" s="40"/>
      <c r="AB970" s="78"/>
      <c r="AC970" s="40"/>
    </row>
    <row r="971" spans="4:29" x14ac:dyDescent="0.35">
      <c r="D971" s="37"/>
      <c r="E971" s="37"/>
      <c r="F971" s="37"/>
      <c r="G971" s="37"/>
      <c r="H971" s="37"/>
      <c r="I971" s="38"/>
      <c r="J971" s="37"/>
      <c r="K971" s="38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9"/>
      <c r="Z971" s="37"/>
      <c r="AA971" s="40"/>
      <c r="AB971" s="78"/>
      <c r="AC971" s="40"/>
    </row>
    <row r="972" spans="4:29" x14ac:dyDescent="0.35">
      <c r="D972" s="37"/>
      <c r="E972" s="37"/>
      <c r="F972" s="37"/>
      <c r="G972" s="37"/>
      <c r="H972" s="37"/>
      <c r="I972" s="38"/>
      <c r="J972" s="37"/>
      <c r="K972" s="38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9"/>
      <c r="Z972" s="37"/>
      <c r="AA972" s="40"/>
      <c r="AB972" s="78"/>
      <c r="AC972" s="40"/>
    </row>
    <row r="973" spans="4:29" x14ac:dyDescent="0.35">
      <c r="D973" s="37"/>
      <c r="E973" s="37"/>
      <c r="F973" s="37"/>
      <c r="G973" s="37"/>
      <c r="H973" s="37"/>
      <c r="I973" s="38"/>
      <c r="J973" s="37"/>
      <c r="K973" s="38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9"/>
      <c r="Z973" s="37"/>
      <c r="AA973" s="40"/>
      <c r="AB973" s="78"/>
      <c r="AC973" s="40"/>
    </row>
    <row r="974" spans="4:29" x14ac:dyDescent="0.35">
      <c r="D974" s="37"/>
      <c r="E974" s="37"/>
      <c r="F974" s="37"/>
      <c r="G974" s="37"/>
      <c r="H974" s="37"/>
      <c r="I974" s="38"/>
      <c r="J974" s="37"/>
      <c r="K974" s="38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9"/>
      <c r="Z974" s="37"/>
      <c r="AA974" s="40"/>
      <c r="AB974" s="78"/>
      <c r="AC974" s="40"/>
    </row>
    <row r="975" spans="4:29" x14ac:dyDescent="0.35">
      <c r="D975" s="37"/>
      <c r="E975" s="37"/>
      <c r="F975" s="37"/>
      <c r="G975" s="37"/>
      <c r="H975" s="37"/>
      <c r="I975" s="38"/>
      <c r="J975" s="37"/>
      <c r="K975" s="38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9"/>
      <c r="Z975" s="37"/>
      <c r="AA975" s="40"/>
      <c r="AB975" s="78"/>
      <c r="AC975" s="40"/>
    </row>
    <row r="976" spans="4:29" x14ac:dyDescent="0.35">
      <c r="D976" s="37"/>
      <c r="E976" s="37"/>
      <c r="F976" s="37"/>
      <c r="G976" s="37"/>
      <c r="H976" s="37"/>
      <c r="I976" s="38"/>
      <c r="J976" s="37"/>
      <c r="K976" s="38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9"/>
      <c r="Z976" s="37"/>
      <c r="AA976" s="40"/>
      <c r="AB976" s="78"/>
      <c r="AC976" s="40"/>
    </row>
    <row r="977" spans="4:29" x14ac:dyDescent="0.35">
      <c r="D977" s="37"/>
      <c r="E977" s="37"/>
      <c r="F977" s="37"/>
      <c r="G977" s="37"/>
      <c r="H977" s="37"/>
      <c r="I977" s="38"/>
      <c r="J977" s="37"/>
      <c r="K977" s="38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9"/>
      <c r="Z977" s="37"/>
      <c r="AA977" s="40"/>
      <c r="AB977" s="78"/>
      <c r="AC977" s="40"/>
    </row>
    <row r="978" spans="4:29" x14ac:dyDescent="0.35">
      <c r="D978" s="37"/>
      <c r="E978" s="37"/>
      <c r="F978" s="37"/>
      <c r="G978" s="37"/>
      <c r="H978" s="37"/>
      <c r="I978" s="38"/>
      <c r="J978" s="37"/>
      <c r="K978" s="38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9"/>
      <c r="Z978" s="37"/>
      <c r="AA978" s="40"/>
      <c r="AB978" s="78"/>
      <c r="AC978" s="40"/>
    </row>
    <row r="979" spans="4:29" x14ac:dyDescent="0.35">
      <c r="D979" s="37"/>
      <c r="E979" s="37"/>
      <c r="F979" s="37"/>
      <c r="G979" s="37"/>
      <c r="H979" s="37"/>
      <c r="I979" s="38"/>
      <c r="J979" s="37"/>
      <c r="K979" s="38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9"/>
      <c r="Z979" s="37"/>
      <c r="AA979" s="40"/>
      <c r="AB979" s="78"/>
      <c r="AC979" s="40"/>
    </row>
    <row r="980" spans="4:29" x14ac:dyDescent="0.35">
      <c r="D980" s="37"/>
      <c r="E980" s="37"/>
      <c r="F980" s="37"/>
      <c r="G980" s="37"/>
      <c r="H980" s="37"/>
      <c r="I980" s="38"/>
      <c r="J980" s="37"/>
      <c r="K980" s="38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9"/>
      <c r="Z980" s="37"/>
      <c r="AA980" s="40"/>
      <c r="AB980" s="78"/>
      <c r="AC980" s="40"/>
    </row>
    <row r="981" spans="4:29" x14ac:dyDescent="0.35">
      <c r="D981" s="37"/>
      <c r="E981" s="37"/>
      <c r="F981" s="37"/>
      <c r="G981" s="37"/>
      <c r="H981" s="37"/>
      <c r="I981" s="38"/>
      <c r="J981" s="37"/>
      <c r="K981" s="38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9"/>
      <c r="Z981" s="37"/>
      <c r="AA981" s="40"/>
      <c r="AB981" s="78"/>
      <c r="AC981" s="40"/>
    </row>
    <row r="982" spans="4:29" x14ac:dyDescent="0.35">
      <c r="D982" s="37"/>
      <c r="E982" s="37"/>
      <c r="F982" s="37"/>
      <c r="G982" s="37"/>
      <c r="H982" s="37"/>
      <c r="I982" s="38"/>
      <c r="J982" s="37"/>
      <c r="K982" s="38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9"/>
      <c r="Z982" s="37"/>
      <c r="AA982" s="40"/>
      <c r="AB982" s="78"/>
      <c r="AC982" s="40"/>
    </row>
    <row r="983" spans="4:29" x14ac:dyDescent="0.35">
      <c r="D983" s="37"/>
      <c r="E983" s="37"/>
      <c r="F983" s="37"/>
      <c r="G983" s="37"/>
      <c r="H983" s="37"/>
      <c r="I983" s="38"/>
      <c r="J983" s="37"/>
      <c r="K983" s="38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9"/>
      <c r="Z983" s="37"/>
      <c r="AA983" s="40"/>
      <c r="AB983" s="78"/>
      <c r="AC983" s="40"/>
    </row>
    <row r="984" spans="4:29" x14ac:dyDescent="0.35">
      <c r="D984" s="37"/>
      <c r="E984" s="37"/>
      <c r="F984" s="37"/>
      <c r="G984" s="37"/>
      <c r="H984" s="37"/>
      <c r="I984" s="38"/>
      <c r="J984" s="37"/>
      <c r="K984" s="38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9"/>
      <c r="Z984" s="37"/>
      <c r="AA984" s="40"/>
      <c r="AB984" s="78"/>
      <c r="AC984" s="40"/>
    </row>
    <row r="985" spans="4:29" x14ac:dyDescent="0.35">
      <c r="D985" s="37"/>
      <c r="E985" s="37"/>
      <c r="F985" s="37"/>
      <c r="G985" s="37"/>
      <c r="H985" s="37"/>
      <c r="I985" s="38"/>
      <c r="J985" s="37"/>
      <c r="K985" s="38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9"/>
      <c r="Z985" s="37"/>
      <c r="AA985" s="40"/>
      <c r="AB985" s="78"/>
      <c r="AC985" s="40"/>
    </row>
    <row r="986" spans="4:29" x14ac:dyDescent="0.35">
      <c r="D986" s="37"/>
      <c r="E986" s="37"/>
      <c r="F986" s="37"/>
      <c r="G986" s="37"/>
      <c r="H986" s="37"/>
      <c r="I986" s="38"/>
      <c r="J986" s="37"/>
      <c r="K986" s="38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9"/>
      <c r="Z986" s="37"/>
      <c r="AA986" s="40"/>
      <c r="AB986" s="78"/>
      <c r="AC986" s="40"/>
    </row>
    <row r="987" spans="4:29" x14ac:dyDescent="0.35">
      <c r="D987" s="37"/>
      <c r="E987" s="37"/>
      <c r="F987" s="37"/>
      <c r="G987" s="37"/>
      <c r="H987" s="37"/>
      <c r="I987" s="38"/>
      <c r="J987" s="37"/>
      <c r="K987" s="38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9"/>
      <c r="Z987" s="37"/>
      <c r="AA987" s="40"/>
      <c r="AB987" s="78"/>
      <c r="AC987" s="40"/>
    </row>
    <row r="988" spans="4:29" x14ac:dyDescent="0.35">
      <c r="D988" s="37"/>
      <c r="E988" s="37"/>
      <c r="F988" s="37"/>
      <c r="G988" s="37"/>
      <c r="H988" s="37"/>
      <c r="I988" s="38"/>
      <c r="J988" s="37"/>
      <c r="K988" s="38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9"/>
      <c r="Z988" s="37"/>
      <c r="AA988" s="40"/>
      <c r="AB988" s="78"/>
      <c r="AC988" s="40"/>
    </row>
    <row r="989" spans="4:29" x14ac:dyDescent="0.35">
      <c r="D989" s="37"/>
      <c r="E989" s="37"/>
      <c r="F989" s="37"/>
      <c r="G989" s="37"/>
      <c r="H989" s="37"/>
      <c r="I989" s="38"/>
      <c r="J989" s="37"/>
      <c r="K989" s="38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9"/>
      <c r="Z989" s="37"/>
      <c r="AA989" s="40"/>
      <c r="AB989" s="78"/>
      <c r="AC989" s="40"/>
    </row>
    <row r="990" spans="4:29" x14ac:dyDescent="0.35">
      <c r="D990" s="37"/>
      <c r="E990" s="37"/>
      <c r="F990" s="37"/>
      <c r="G990" s="37"/>
      <c r="H990" s="37"/>
      <c r="I990" s="38"/>
      <c r="J990" s="37"/>
      <c r="K990" s="38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9"/>
      <c r="Z990" s="37"/>
      <c r="AA990" s="40"/>
      <c r="AB990" s="78"/>
      <c r="AC990" s="40"/>
    </row>
    <row r="991" spans="4:29" x14ac:dyDescent="0.35">
      <c r="D991" s="37"/>
      <c r="E991" s="37"/>
      <c r="F991" s="37"/>
      <c r="G991" s="37"/>
      <c r="H991" s="37"/>
      <c r="I991" s="38"/>
      <c r="J991" s="37"/>
      <c r="K991" s="38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9"/>
      <c r="Z991" s="37"/>
      <c r="AA991" s="40"/>
      <c r="AB991" s="78"/>
      <c r="AC991" s="40"/>
    </row>
    <row r="992" spans="4:29" x14ac:dyDescent="0.35">
      <c r="D992" s="37"/>
      <c r="E992" s="37"/>
      <c r="F992" s="37"/>
      <c r="G992" s="37"/>
      <c r="H992" s="37"/>
      <c r="I992" s="38"/>
      <c r="J992" s="37"/>
      <c r="K992" s="38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9"/>
      <c r="Z992" s="37"/>
      <c r="AA992" s="40"/>
      <c r="AB992" s="78"/>
      <c r="AC992" s="40"/>
    </row>
    <row r="993" spans="4:29" x14ac:dyDescent="0.35">
      <c r="D993" s="41"/>
      <c r="E993" s="41"/>
      <c r="F993" s="41"/>
      <c r="G993" s="41"/>
      <c r="H993" s="41"/>
      <c r="I993" s="42"/>
      <c r="J993" s="41"/>
      <c r="K993" s="42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3"/>
      <c r="Z993" s="41"/>
      <c r="AA993" s="44"/>
      <c r="AB993" s="79"/>
      <c r="AC993" s="44"/>
    </row>
    <row r="994" spans="4:29" x14ac:dyDescent="0.35">
      <c r="D994" s="41"/>
      <c r="E994" s="41"/>
      <c r="F994" s="41"/>
      <c r="G994" s="41"/>
      <c r="H994" s="41"/>
      <c r="I994" s="42"/>
      <c r="J994" s="41"/>
      <c r="K994" s="42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3"/>
      <c r="Z994" s="41"/>
      <c r="AA994" s="44"/>
      <c r="AB994" s="79"/>
      <c r="AC994" s="44"/>
    </row>
    <row r="995" spans="4:29" x14ac:dyDescent="0.35">
      <c r="D995" s="37"/>
      <c r="E995" s="37"/>
      <c r="F995" s="37"/>
      <c r="G995" s="37"/>
      <c r="H995" s="37"/>
      <c r="I995" s="38"/>
      <c r="J995" s="37"/>
      <c r="K995" s="38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9"/>
      <c r="Z995" s="37"/>
      <c r="AA995" s="40"/>
      <c r="AB995" s="78"/>
      <c r="AC995" s="40"/>
    </row>
    <row r="996" spans="4:29" x14ac:dyDescent="0.35">
      <c r="D996" s="37"/>
      <c r="E996" s="37"/>
      <c r="F996" s="37"/>
      <c r="G996" s="37"/>
      <c r="H996" s="37"/>
      <c r="I996" s="38"/>
      <c r="J996" s="37"/>
      <c r="K996" s="38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9"/>
      <c r="Z996" s="37"/>
      <c r="AA996" s="40"/>
      <c r="AB996" s="78"/>
      <c r="AC996" s="40"/>
    </row>
    <row r="997" spans="4:29" x14ac:dyDescent="0.35">
      <c r="D997" s="37"/>
      <c r="E997" s="37"/>
      <c r="F997" s="37"/>
      <c r="G997" s="37"/>
      <c r="H997" s="37"/>
      <c r="I997" s="38"/>
      <c r="J997" s="37"/>
      <c r="K997" s="38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9"/>
      <c r="Z997" s="37"/>
      <c r="AA997" s="40"/>
      <c r="AB997" s="78"/>
      <c r="AC997" s="40"/>
    </row>
    <row r="998" spans="4:29" x14ac:dyDescent="0.35">
      <c r="D998" s="37"/>
      <c r="E998" s="37"/>
      <c r="F998" s="37"/>
      <c r="G998" s="37"/>
      <c r="H998" s="37"/>
      <c r="I998" s="38"/>
      <c r="J998" s="37"/>
      <c r="K998" s="38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9"/>
      <c r="Z998" s="37"/>
      <c r="AA998" s="40"/>
      <c r="AB998" s="78"/>
      <c r="AC998" s="40"/>
    </row>
    <row r="999" spans="4:29" x14ac:dyDescent="0.35">
      <c r="D999" s="37"/>
      <c r="E999" s="37"/>
      <c r="F999" s="37"/>
      <c r="G999" s="37"/>
      <c r="H999" s="37"/>
      <c r="I999" s="38"/>
      <c r="J999" s="37"/>
      <c r="K999" s="38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9"/>
      <c r="Z999" s="37"/>
      <c r="AA999" s="40"/>
      <c r="AB999" s="78"/>
      <c r="AC999" s="40"/>
    </row>
    <row r="1000" spans="4:29" x14ac:dyDescent="0.35">
      <c r="D1000" s="37"/>
      <c r="E1000" s="37"/>
      <c r="F1000" s="37"/>
      <c r="G1000" s="37"/>
      <c r="H1000" s="37"/>
      <c r="I1000" s="38"/>
      <c r="J1000" s="37"/>
      <c r="K1000" s="38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9"/>
      <c r="Z1000" s="37"/>
      <c r="AA1000" s="40"/>
      <c r="AB1000" s="78"/>
      <c r="AC1000" s="40"/>
    </row>
    <row r="1001" spans="4:29" x14ac:dyDescent="0.35">
      <c r="D1001" s="37"/>
      <c r="E1001" s="37"/>
      <c r="F1001" s="37"/>
      <c r="G1001" s="37"/>
      <c r="H1001" s="37"/>
      <c r="I1001" s="38"/>
      <c r="J1001" s="37"/>
      <c r="K1001" s="38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9"/>
      <c r="Z1001" s="37"/>
      <c r="AA1001" s="40"/>
      <c r="AB1001" s="78"/>
      <c r="AC1001" s="40"/>
    </row>
    <row r="1002" spans="4:29" x14ac:dyDescent="0.35">
      <c r="D1002" s="37"/>
      <c r="E1002" s="37"/>
      <c r="F1002" s="37"/>
      <c r="G1002" s="37"/>
      <c r="H1002" s="37"/>
      <c r="I1002" s="38"/>
      <c r="J1002" s="37"/>
      <c r="K1002" s="38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9"/>
      <c r="Z1002" s="37"/>
      <c r="AA1002" s="40"/>
      <c r="AB1002" s="78"/>
      <c r="AC1002" s="40"/>
    </row>
    <row r="1003" spans="4:29" x14ac:dyDescent="0.35">
      <c r="D1003" s="37"/>
      <c r="E1003" s="37"/>
      <c r="F1003" s="37"/>
      <c r="G1003" s="37"/>
      <c r="H1003" s="37"/>
      <c r="I1003" s="38"/>
      <c r="J1003" s="37"/>
      <c r="K1003" s="38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9"/>
      <c r="Z1003" s="37"/>
      <c r="AA1003" s="40"/>
      <c r="AB1003" s="78"/>
      <c r="AC1003" s="40"/>
    </row>
    <row r="1004" spans="4:29" x14ac:dyDescent="0.35">
      <c r="D1004" s="37"/>
      <c r="E1004" s="37"/>
      <c r="F1004" s="37"/>
      <c r="G1004" s="37"/>
      <c r="H1004" s="37"/>
      <c r="I1004" s="38"/>
      <c r="J1004" s="37"/>
      <c r="K1004" s="38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9"/>
      <c r="Z1004" s="37"/>
      <c r="AA1004" s="40"/>
      <c r="AB1004" s="78"/>
      <c r="AC1004" s="40"/>
    </row>
    <row r="1005" spans="4:29" x14ac:dyDescent="0.35">
      <c r="D1005" s="37"/>
      <c r="E1005" s="37"/>
      <c r="F1005" s="37"/>
      <c r="G1005" s="37"/>
      <c r="H1005" s="37"/>
      <c r="I1005" s="38"/>
      <c r="J1005" s="37"/>
      <c r="K1005" s="38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9"/>
      <c r="Z1005" s="37"/>
      <c r="AA1005" s="40"/>
      <c r="AB1005" s="78"/>
      <c r="AC1005" s="40"/>
    </row>
    <row r="1006" spans="4:29" x14ac:dyDescent="0.35">
      <c r="D1006" s="37"/>
      <c r="E1006" s="37"/>
      <c r="F1006" s="37"/>
      <c r="G1006" s="37"/>
      <c r="H1006" s="37"/>
      <c r="I1006" s="38"/>
      <c r="J1006" s="37"/>
      <c r="K1006" s="38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  <c r="Y1006" s="39"/>
      <c r="Z1006" s="37"/>
      <c r="AA1006" s="40"/>
      <c r="AB1006" s="78"/>
      <c r="AC1006" s="40"/>
    </row>
    <row r="1007" spans="4:29" x14ac:dyDescent="0.35">
      <c r="D1007" s="37"/>
      <c r="E1007" s="37"/>
      <c r="F1007" s="37"/>
      <c r="G1007" s="37"/>
      <c r="H1007" s="37"/>
      <c r="I1007" s="38"/>
      <c r="J1007" s="37"/>
      <c r="K1007" s="38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  <c r="Y1007" s="39"/>
      <c r="Z1007" s="37"/>
      <c r="AA1007" s="40"/>
      <c r="AB1007" s="78"/>
      <c r="AC1007" s="40"/>
    </row>
    <row r="1008" spans="4:29" x14ac:dyDescent="0.35">
      <c r="D1008" s="37"/>
      <c r="E1008" s="37"/>
      <c r="F1008" s="37"/>
      <c r="G1008" s="37"/>
      <c r="H1008" s="37"/>
      <c r="I1008" s="38"/>
      <c r="J1008" s="37"/>
      <c r="K1008" s="38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  <c r="Y1008" s="39"/>
      <c r="Z1008" s="37"/>
      <c r="AA1008" s="40"/>
      <c r="AB1008" s="78"/>
      <c r="AC1008" s="40"/>
    </row>
    <row r="1009" spans="4:29" x14ac:dyDescent="0.35">
      <c r="D1009" s="37"/>
      <c r="E1009" s="37"/>
      <c r="F1009" s="37"/>
      <c r="G1009" s="37"/>
      <c r="H1009" s="37"/>
      <c r="I1009" s="38"/>
      <c r="J1009" s="37"/>
      <c r="K1009" s="38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  <c r="V1009" s="37"/>
      <c r="W1009" s="37"/>
      <c r="X1009" s="37"/>
      <c r="Y1009" s="39"/>
      <c r="Z1009" s="37"/>
      <c r="AA1009" s="40"/>
      <c r="AB1009" s="78"/>
      <c r="AC1009" s="40"/>
    </row>
    <row r="1010" spans="4:29" x14ac:dyDescent="0.35">
      <c r="D1010" s="37"/>
      <c r="E1010" s="37"/>
      <c r="F1010" s="37"/>
      <c r="G1010" s="37"/>
      <c r="H1010" s="37"/>
      <c r="I1010" s="38"/>
      <c r="J1010" s="37"/>
      <c r="K1010" s="38"/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7"/>
      <c r="X1010" s="37"/>
      <c r="Y1010" s="39"/>
      <c r="Z1010" s="37"/>
      <c r="AA1010" s="40"/>
      <c r="AB1010" s="78"/>
      <c r="AC1010" s="40"/>
    </row>
    <row r="1011" spans="4:29" x14ac:dyDescent="0.35">
      <c r="D1011" s="37"/>
      <c r="E1011" s="37"/>
      <c r="F1011" s="37"/>
      <c r="G1011" s="37"/>
      <c r="H1011" s="37"/>
      <c r="I1011" s="38"/>
      <c r="J1011" s="37"/>
      <c r="K1011" s="38"/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7"/>
      <c r="X1011" s="37"/>
      <c r="Y1011" s="39"/>
      <c r="Z1011" s="37"/>
      <c r="AA1011" s="40"/>
      <c r="AB1011" s="78"/>
      <c r="AC1011" s="40"/>
    </row>
    <row r="1012" spans="4:29" x14ac:dyDescent="0.35">
      <c r="D1012" s="37"/>
      <c r="E1012" s="37"/>
      <c r="F1012" s="37"/>
      <c r="G1012" s="37"/>
      <c r="H1012" s="37"/>
      <c r="I1012" s="38"/>
      <c r="J1012" s="37"/>
      <c r="K1012" s="38"/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  <c r="V1012" s="37"/>
      <c r="W1012" s="37"/>
      <c r="X1012" s="37"/>
      <c r="Y1012" s="39"/>
      <c r="Z1012" s="37"/>
      <c r="AA1012" s="40"/>
      <c r="AB1012" s="78"/>
      <c r="AC1012" s="40"/>
    </row>
    <row r="1013" spans="4:29" x14ac:dyDescent="0.35">
      <c r="D1013" s="37"/>
      <c r="E1013" s="37"/>
      <c r="F1013" s="37"/>
      <c r="G1013" s="37"/>
      <c r="H1013" s="37"/>
      <c r="I1013" s="38"/>
      <c r="J1013" s="37"/>
      <c r="K1013" s="38"/>
      <c r="L1013" s="37"/>
      <c r="M1013" s="37"/>
      <c r="N1013" s="37"/>
      <c r="O1013" s="37"/>
      <c r="P1013" s="37"/>
      <c r="Q1013" s="37"/>
      <c r="R1013" s="37"/>
      <c r="S1013" s="37"/>
      <c r="T1013" s="37"/>
      <c r="U1013" s="37"/>
      <c r="V1013" s="37"/>
      <c r="W1013" s="37"/>
      <c r="X1013" s="37"/>
      <c r="Y1013" s="39"/>
      <c r="Z1013" s="37"/>
      <c r="AA1013" s="40"/>
      <c r="AB1013" s="78"/>
      <c r="AC1013" s="40"/>
    </row>
    <row r="1014" spans="4:29" x14ac:dyDescent="0.35">
      <c r="D1014" s="37"/>
      <c r="E1014" s="37"/>
      <c r="F1014" s="37"/>
      <c r="G1014" s="37"/>
      <c r="H1014" s="37"/>
      <c r="I1014" s="38"/>
      <c r="J1014" s="37"/>
      <c r="K1014" s="38"/>
      <c r="L1014" s="37"/>
      <c r="M1014" s="37"/>
      <c r="N1014" s="37"/>
      <c r="O1014" s="37"/>
      <c r="P1014" s="37"/>
      <c r="Q1014" s="37"/>
      <c r="R1014" s="37"/>
      <c r="S1014" s="37"/>
      <c r="T1014" s="37"/>
      <c r="U1014" s="37"/>
      <c r="V1014" s="37"/>
      <c r="W1014" s="37"/>
      <c r="X1014" s="37"/>
      <c r="Y1014" s="39"/>
      <c r="Z1014" s="37"/>
      <c r="AA1014" s="40"/>
      <c r="AB1014" s="78"/>
      <c r="AC1014" s="40"/>
    </row>
    <row r="1015" spans="4:29" x14ac:dyDescent="0.35">
      <c r="D1015" s="37"/>
      <c r="E1015" s="37"/>
      <c r="F1015" s="37"/>
      <c r="G1015" s="37"/>
      <c r="H1015" s="37"/>
      <c r="I1015" s="38"/>
      <c r="J1015" s="37"/>
      <c r="K1015" s="38"/>
      <c r="L1015" s="37"/>
      <c r="M1015" s="37"/>
      <c r="N1015" s="37"/>
      <c r="O1015" s="37"/>
      <c r="P1015" s="37"/>
      <c r="Q1015" s="37"/>
      <c r="R1015" s="37"/>
      <c r="S1015" s="37"/>
      <c r="T1015" s="37"/>
      <c r="U1015" s="37"/>
      <c r="V1015" s="37"/>
      <c r="W1015" s="37"/>
      <c r="X1015" s="37"/>
      <c r="Y1015" s="39"/>
      <c r="Z1015" s="37"/>
      <c r="AA1015" s="40"/>
      <c r="AB1015" s="78"/>
      <c r="AC1015" s="40"/>
    </row>
    <row r="1016" spans="4:29" x14ac:dyDescent="0.35">
      <c r="D1016" s="37"/>
      <c r="E1016" s="37"/>
      <c r="F1016" s="37"/>
      <c r="G1016" s="37"/>
      <c r="H1016" s="37"/>
      <c r="I1016" s="38"/>
      <c r="J1016" s="37"/>
      <c r="K1016" s="38"/>
      <c r="L1016" s="37"/>
      <c r="M1016" s="37"/>
      <c r="N1016" s="37"/>
      <c r="O1016" s="37"/>
      <c r="P1016" s="37"/>
      <c r="Q1016" s="37"/>
      <c r="R1016" s="37"/>
      <c r="S1016" s="37"/>
      <c r="T1016" s="37"/>
      <c r="U1016" s="37"/>
      <c r="V1016" s="37"/>
      <c r="W1016" s="37"/>
      <c r="X1016" s="37"/>
      <c r="Y1016" s="39"/>
      <c r="Z1016" s="37"/>
      <c r="AA1016" s="40"/>
      <c r="AB1016" s="78"/>
      <c r="AC1016" s="40"/>
    </row>
    <row r="1017" spans="4:29" x14ac:dyDescent="0.35">
      <c r="D1017" s="37"/>
      <c r="E1017" s="37"/>
      <c r="F1017" s="37"/>
      <c r="G1017" s="37"/>
      <c r="H1017" s="37"/>
      <c r="I1017" s="38"/>
      <c r="J1017" s="37"/>
      <c r="K1017" s="38"/>
      <c r="L1017" s="37"/>
      <c r="M1017" s="37"/>
      <c r="N1017" s="37"/>
      <c r="O1017" s="37"/>
      <c r="P1017" s="37"/>
      <c r="Q1017" s="37"/>
      <c r="R1017" s="37"/>
      <c r="S1017" s="37"/>
      <c r="T1017" s="37"/>
      <c r="U1017" s="37"/>
      <c r="V1017" s="37"/>
      <c r="W1017" s="37"/>
      <c r="X1017" s="37"/>
      <c r="Y1017" s="39"/>
      <c r="Z1017" s="37"/>
      <c r="AA1017" s="40"/>
      <c r="AB1017" s="78"/>
      <c r="AC1017" s="40"/>
    </row>
    <row r="1018" spans="4:29" x14ac:dyDescent="0.35">
      <c r="D1018" s="37"/>
      <c r="E1018" s="37"/>
      <c r="F1018" s="37"/>
      <c r="G1018" s="37"/>
      <c r="H1018" s="37"/>
      <c r="I1018" s="38"/>
      <c r="J1018" s="37"/>
      <c r="K1018" s="38"/>
      <c r="L1018" s="37"/>
      <c r="M1018" s="37"/>
      <c r="N1018" s="37"/>
      <c r="O1018" s="37"/>
      <c r="P1018" s="37"/>
      <c r="Q1018" s="37"/>
      <c r="R1018" s="37"/>
      <c r="S1018" s="37"/>
      <c r="T1018" s="37"/>
      <c r="U1018" s="37"/>
      <c r="V1018" s="37"/>
      <c r="W1018" s="37"/>
      <c r="X1018" s="37"/>
      <c r="Y1018" s="39"/>
      <c r="Z1018" s="37"/>
      <c r="AA1018" s="40"/>
      <c r="AB1018" s="78"/>
      <c r="AC1018" s="40"/>
    </row>
    <row r="1019" spans="4:29" x14ac:dyDescent="0.35">
      <c r="D1019" s="37"/>
      <c r="E1019" s="37"/>
      <c r="F1019" s="37"/>
      <c r="G1019" s="37"/>
      <c r="H1019" s="37"/>
      <c r="I1019" s="38"/>
      <c r="J1019" s="37"/>
      <c r="K1019" s="38"/>
      <c r="L1019" s="37"/>
      <c r="M1019" s="37"/>
      <c r="N1019" s="37"/>
      <c r="O1019" s="37"/>
      <c r="P1019" s="37"/>
      <c r="Q1019" s="37"/>
      <c r="R1019" s="37"/>
      <c r="S1019" s="37"/>
      <c r="T1019" s="37"/>
      <c r="U1019" s="37"/>
      <c r="V1019" s="37"/>
      <c r="W1019" s="37"/>
      <c r="X1019" s="37"/>
      <c r="Y1019" s="39"/>
      <c r="Z1019" s="37"/>
      <c r="AA1019" s="40"/>
      <c r="AB1019" s="78"/>
      <c r="AC1019" s="40"/>
    </row>
    <row r="1020" spans="4:29" x14ac:dyDescent="0.35">
      <c r="D1020" s="37"/>
      <c r="E1020" s="37"/>
      <c r="F1020" s="37"/>
      <c r="G1020" s="37"/>
      <c r="H1020" s="37"/>
      <c r="I1020" s="38"/>
      <c r="J1020" s="37"/>
      <c r="K1020" s="38"/>
      <c r="L1020" s="37"/>
      <c r="M1020" s="37"/>
      <c r="N1020" s="37"/>
      <c r="O1020" s="37"/>
      <c r="P1020" s="37"/>
      <c r="Q1020" s="37"/>
      <c r="R1020" s="37"/>
      <c r="S1020" s="37"/>
      <c r="T1020" s="37"/>
      <c r="U1020" s="37"/>
      <c r="V1020" s="37"/>
      <c r="W1020" s="37"/>
      <c r="X1020" s="37"/>
      <c r="Y1020" s="39"/>
      <c r="Z1020" s="37"/>
      <c r="AA1020" s="40"/>
      <c r="AB1020" s="78"/>
      <c r="AC1020" s="40"/>
    </row>
    <row r="1021" spans="4:29" x14ac:dyDescent="0.35">
      <c r="D1021" s="37"/>
      <c r="E1021" s="37"/>
      <c r="F1021" s="37"/>
      <c r="G1021" s="37"/>
      <c r="H1021" s="37"/>
      <c r="I1021" s="38"/>
      <c r="J1021" s="37"/>
      <c r="K1021" s="38"/>
      <c r="L1021" s="37"/>
      <c r="M1021" s="37"/>
      <c r="N1021" s="37"/>
      <c r="O1021" s="37"/>
      <c r="P1021" s="37"/>
      <c r="Q1021" s="37"/>
      <c r="R1021" s="37"/>
      <c r="S1021" s="37"/>
      <c r="T1021" s="37"/>
      <c r="U1021" s="37"/>
      <c r="V1021" s="37"/>
      <c r="W1021" s="37"/>
      <c r="X1021" s="37"/>
      <c r="Y1021" s="39"/>
      <c r="Z1021" s="37"/>
      <c r="AA1021" s="40"/>
      <c r="AB1021" s="78"/>
      <c r="AC1021" s="40"/>
    </row>
    <row r="1022" spans="4:29" x14ac:dyDescent="0.35">
      <c r="D1022" s="37"/>
      <c r="E1022" s="37"/>
      <c r="F1022" s="37"/>
      <c r="G1022" s="37"/>
      <c r="H1022" s="37"/>
      <c r="I1022" s="38"/>
      <c r="J1022" s="37"/>
      <c r="K1022" s="38"/>
      <c r="L1022" s="37"/>
      <c r="M1022" s="37"/>
      <c r="N1022" s="37"/>
      <c r="O1022" s="37"/>
      <c r="P1022" s="37"/>
      <c r="Q1022" s="37"/>
      <c r="R1022" s="37"/>
      <c r="S1022" s="37"/>
      <c r="T1022" s="37"/>
      <c r="U1022" s="37"/>
      <c r="V1022" s="37"/>
      <c r="W1022" s="37"/>
      <c r="X1022" s="37"/>
      <c r="Y1022" s="39"/>
      <c r="Z1022" s="37"/>
      <c r="AA1022" s="40"/>
      <c r="AB1022" s="78"/>
      <c r="AC1022" s="40"/>
    </row>
    <row r="1023" spans="4:29" x14ac:dyDescent="0.35">
      <c r="D1023" s="37"/>
      <c r="E1023" s="37"/>
      <c r="F1023" s="37"/>
      <c r="G1023" s="37"/>
      <c r="H1023" s="37"/>
      <c r="I1023" s="38"/>
      <c r="J1023" s="37"/>
      <c r="K1023" s="38"/>
      <c r="L1023" s="37"/>
      <c r="M1023" s="37"/>
      <c r="N1023" s="37"/>
      <c r="O1023" s="37"/>
      <c r="P1023" s="37"/>
      <c r="Q1023" s="37"/>
      <c r="R1023" s="37"/>
      <c r="S1023" s="37"/>
      <c r="T1023" s="37"/>
      <c r="U1023" s="37"/>
      <c r="V1023" s="37"/>
      <c r="W1023" s="37"/>
      <c r="X1023" s="37"/>
      <c r="Y1023" s="39"/>
      <c r="Z1023" s="37"/>
      <c r="AA1023" s="40"/>
      <c r="AB1023" s="78"/>
      <c r="AC1023" s="40"/>
    </row>
    <row r="1024" spans="4:29" x14ac:dyDescent="0.35">
      <c r="D1024" s="37"/>
      <c r="E1024" s="37"/>
      <c r="F1024" s="37"/>
      <c r="G1024" s="37"/>
      <c r="H1024" s="37"/>
      <c r="I1024" s="38"/>
      <c r="J1024" s="37"/>
      <c r="K1024" s="38"/>
      <c r="L1024" s="37"/>
      <c r="M1024" s="37"/>
      <c r="N1024" s="37"/>
      <c r="O1024" s="37"/>
      <c r="P1024" s="37"/>
      <c r="Q1024" s="37"/>
      <c r="R1024" s="37"/>
      <c r="S1024" s="37"/>
      <c r="T1024" s="37"/>
      <c r="U1024" s="37"/>
      <c r="V1024" s="37"/>
      <c r="W1024" s="37"/>
      <c r="X1024" s="37"/>
      <c r="Y1024" s="39"/>
      <c r="Z1024" s="37"/>
      <c r="AA1024" s="40"/>
      <c r="AB1024" s="78"/>
      <c r="AC1024" s="40"/>
    </row>
    <row r="1025" spans="4:29" x14ac:dyDescent="0.35">
      <c r="D1025" s="37"/>
      <c r="E1025" s="37"/>
      <c r="F1025" s="37"/>
      <c r="G1025" s="37"/>
      <c r="H1025" s="37"/>
      <c r="I1025" s="38"/>
      <c r="J1025" s="37"/>
      <c r="K1025" s="38"/>
      <c r="L1025" s="37"/>
      <c r="M1025" s="37"/>
      <c r="N1025" s="37"/>
      <c r="O1025" s="37"/>
      <c r="P1025" s="37"/>
      <c r="Q1025" s="37"/>
      <c r="R1025" s="37"/>
      <c r="S1025" s="37"/>
      <c r="T1025" s="37"/>
      <c r="U1025" s="37"/>
      <c r="V1025" s="37"/>
      <c r="W1025" s="37"/>
      <c r="X1025" s="37"/>
      <c r="Y1025" s="39"/>
      <c r="Z1025" s="37"/>
      <c r="AA1025" s="40"/>
      <c r="AB1025" s="78"/>
      <c r="AC1025" s="40"/>
    </row>
    <row r="1026" spans="4:29" x14ac:dyDescent="0.35">
      <c r="D1026" s="37"/>
      <c r="E1026" s="37"/>
      <c r="F1026" s="37"/>
      <c r="G1026" s="37"/>
      <c r="H1026" s="37"/>
      <c r="I1026" s="38"/>
      <c r="J1026" s="37"/>
      <c r="K1026" s="38"/>
      <c r="L1026" s="37"/>
      <c r="M1026" s="37"/>
      <c r="N1026" s="37"/>
      <c r="O1026" s="37"/>
      <c r="P1026" s="37"/>
      <c r="Q1026" s="37"/>
      <c r="R1026" s="37"/>
      <c r="S1026" s="37"/>
      <c r="T1026" s="37"/>
      <c r="U1026" s="37"/>
      <c r="V1026" s="37"/>
      <c r="W1026" s="37"/>
      <c r="X1026" s="37"/>
      <c r="Y1026" s="39"/>
      <c r="Z1026" s="37"/>
      <c r="AA1026" s="40"/>
      <c r="AB1026" s="78"/>
      <c r="AC1026" s="40"/>
    </row>
    <row r="1027" spans="4:29" x14ac:dyDescent="0.35">
      <c r="D1027" s="37"/>
      <c r="E1027" s="37"/>
      <c r="F1027" s="37"/>
      <c r="G1027" s="37"/>
      <c r="H1027" s="37"/>
      <c r="I1027" s="38"/>
      <c r="J1027" s="37"/>
      <c r="K1027" s="38"/>
      <c r="L1027" s="37"/>
      <c r="M1027" s="37"/>
      <c r="N1027" s="37"/>
      <c r="O1027" s="37"/>
      <c r="P1027" s="37"/>
      <c r="Q1027" s="37"/>
      <c r="R1027" s="37"/>
      <c r="S1027" s="37"/>
      <c r="T1027" s="37"/>
      <c r="U1027" s="37"/>
      <c r="V1027" s="37"/>
      <c r="W1027" s="37"/>
      <c r="X1027" s="37"/>
      <c r="Y1027" s="39"/>
      <c r="Z1027" s="37"/>
      <c r="AA1027" s="40"/>
      <c r="AB1027" s="78"/>
      <c r="AC1027" s="40"/>
    </row>
    <row r="1028" spans="4:29" x14ac:dyDescent="0.35">
      <c r="D1028" s="37"/>
      <c r="E1028" s="37"/>
      <c r="F1028" s="37"/>
      <c r="G1028" s="37"/>
      <c r="H1028" s="37"/>
      <c r="I1028" s="38"/>
      <c r="J1028" s="37"/>
      <c r="K1028" s="38"/>
      <c r="L1028" s="37"/>
      <c r="M1028" s="37"/>
      <c r="N1028" s="37"/>
      <c r="O1028" s="37"/>
      <c r="P1028" s="37"/>
      <c r="Q1028" s="37"/>
      <c r="R1028" s="37"/>
      <c r="S1028" s="37"/>
      <c r="T1028" s="37"/>
      <c r="U1028" s="37"/>
      <c r="V1028" s="37"/>
      <c r="W1028" s="37"/>
      <c r="X1028" s="37"/>
      <c r="Y1028" s="39"/>
      <c r="Z1028" s="37"/>
      <c r="AA1028" s="40"/>
      <c r="AB1028" s="78"/>
      <c r="AC1028" s="40"/>
    </row>
    <row r="1029" spans="4:29" x14ac:dyDescent="0.35">
      <c r="D1029" s="37"/>
      <c r="E1029" s="37"/>
      <c r="F1029" s="37"/>
      <c r="G1029" s="37"/>
      <c r="H1029" s="37"/>
      <c r="I1029" s="38"/>
      <c r="J1029" s="37"/>
      <c r="K1029" s="38"/>
      <c r="L1029" s="37"/>
      <c r="M1029" s="37"/>
      <c r="N1029" s="37"/>
      <c r="O1029" s="37"/>
      <c r="P1029" s="37"/>
      <c r="Q1029" s="37"/>
      <c r="R1029" s="37"/>
      <c r="S1029" s="37"/>
      <c r="T1029" s="37"/>
      <c r="U1029" s="37"/>
      <c r="V1029" s="37"/>
      <c r="W1029" s="37"/>
      <c r="X1029" s="37"/>
      <c r="Y1029" s="39"/>
      <c r="Z1029" s="37"/>
      <c r="AA1029" s="40"/>
      <c r="AB1029" s="78"/>
      <c r="AC1029" s="40"/>
    </row>
    <row r="1030" spans="4:29" x14ac:dyDescent="0.35">
      <c r="D1030" s="37"/>
      <c r="E1030" s="37"/>
      <c r="F1030" s="37"/>
      <c r="G1030" s="37"/>
      <c r="H1030" s="37"/>
      <c r="I1030" s="38"/>
      <c r="J1030" s="37"/>
      <c r="K1030" s="38"/>
      <c r="L1030" s="37"/>
      <c r="M1030" s="37"/>
      <c r="N1030" s="37"/>
      <c r="O1030" s="37"/>
      <c r="P1030" s="37"/>
      <c r="Q1030" s="37"/>
      <c r="R1030" s="37"/>
      <c r="S1030" s="37"/>
      <c r="T1030" s="37"/>
      <c r="U1030" s="37"/>
      <c r="V1030" s="37"/>
      <c r="W1030" s="37"/>
      <c r="X1030" s="37"/>
      <c r="Y1030" s="39"/>
      <c r="Z1030" s="37"/>
      <c r="AA1030" s="40"/>
      <c r="AB1030" s="78"/>
      <c r="AC1030" s="40"/>
    </row>
    <row r="1031" spans="4:29" x14ac:dyDescent="0.35">
      <c r="D1031" s="37"/>
      <c r="E1031" s="37"/>
      <c r="F1031" s="37"/>
      <c r="G1031" s="37"/>
      <c r="H1031" s="37"/>
      <c r="I1031" s="38"/>
      <c r="J1031" s="37"/>
      <c r="K1031" s="38"/>
      <c r="L1031" s="37"/>
      <c r="M1031" s="37"/>
      <c r="N1031" s="37"/>
      <c r="O1031" s="37"/>
      <c r="P1031" s="37"/>
      <c r="Q1031" s="37"/>
      <c r="R1031" s="37"/>
      <c r="S1031" s="37"/>
      <c r="T1031" s="37"/>
      <c r="U1031" s="37"/>
      <c r="V1031" s="37"/>
      <c r="W1031" s="37"/>
      <c r="X1031" s="37"/>
      <c r="Y1031" s="39"/>
      <c r="Z1031" s="37"/>
      <c r="AA1031" s="40"/>
      <c r="AB1031" s="78"/>
      <c r="AC1031" s="40"/>
    </row>
    <row r="1032" spans="4:29" x14ac:dyDescent="0.35">
      <c r="D1032" s="37"/>
      <c r="E1032" s="37"/>
      <c r="F1032" s="37"/>
      <c r="G1032" s="37"/>
      <c r="H1032" s="37"/>
      <c r="I1032" s="38"/>
      <c r="J1032" s="37"/>
      <c r="K1032" s="38"/>
      <c r="L1032" s="37"/>
      <c r="M1032" s="37"/>
      <c r="N1032" s="37"/>
      <c r="O1032" s="37"/>
      <c r="P1032" s="37"/>
      <c r="Q1032" s="37"/>
      <c r="R1032" s="37"/>
      <c r="S1032" s="37"/>
      <c r="T1032" s="37"/>
      <c r="U1032" s="37"/>
      <c r="V1032" s="37"/>
      <c r="W1032" s="37"/>
      <c r="X1032" s="37"/>
      <c r="Y1032" s="39"/>
      <c r="Z1032" s="37"/>
      <c r="AA1032" s="40"/>
      <c r="AB1032" s="78"/>
      <c r="AC1032" s="40"/>
    </row>
    <row r="1033" spans="4:29" x14ac:dyDescent="0.35">
      <c r="D1033" s="37"/>
      <c r="E1033" s="37"/>
      <c r="F1033" s="37"/>
      <c r="G1033" s="37"/>
      <c r="H1033" s="37"/>
      <c r="I1033" s="38"/>
      <c r="J1033" s="37"/>
      <c r="K1033" s="38"/>
      <c r="L1033" s="37"/>
      <c r="M1033" s="37"/>
      <c r="N1033" s="37"/>
      <c r="O1033" s="37"/>
      <c r="P1033" s="37"/>
      <c r="Q1033" s="37"/>
      <c r="R1033" s="37"/>
      <c r="S1033" s="37"/>
      <c r="T1033" s="37"/>
      <c r="U1033" s="37"/>
      <c r="V1033" s="37"/>
      <c r="W1033" s="37"/>
      <c r="X1033" s="37"/>
      <c r="Y1033" s="39"/>
      <c r="Z1033" s="37"/>
      <c r="AA1033" s="40"/>
      <c r="AB1033" s="78"/>
      <c r="AC1033" s="40"/>
    </row>
    <row r="1034" spans="4:29" x14ac:dyDescent="0.35">
      <c r="D1034" s="37"/>
      <c r="E1034" s="37"/>
      <c r="F1034" s="37"/>
      <c r="G1034" s="37"/>
      <c r="H1034" s="37"/>
      <c r="I1034" s="38"/>
      <c r="J1034" s="37"/>
      <c r="K1034" s="38"/>
      <c r="L1034" s="37"/>
      <c r="M1034" s="37"/>
      <c r="N1034" s="37"/>
      <c r="O1034" s="37"/>
      <c r="P1034" s="37"/>
      <c r="Q1034" s="37"/>
      <c r="R1034" s="37"/>
      <c r="S1034" s="37"/>
      <c r="T1034" s="37"/>
      <c r="U1034" s="37"/>
      <c r="V1034" s="37"/>
      <c r="W1034" s="37"/>
      <c r="X1034" s="37"/>
      <c r="Y1034" s="39"/>
      <c r="Z1034" s="37"/>
      <c r="AA1034" s="40"/>
      <c r="AB1034" s="78"/>
      <c r="AC1034" s="40"/>
    </row>
    <row r="1035" spans="4:29" x14ac:dyDescent="0.35">
      <c r="D1035" s="37"/>
      <c r="E1035" s="37"/>
      <c r="F1035" s="37"/>
      <c r="G1035" s="37"/>
      <c r="H1035" s="37"/>
      <c r="I1035" s="38"/>
      <c r="J1035" s="37"/>
      <c r="K1035" s="38"/>
      <c r="L1035" s="37"/>
      <c r="M1035" s="37"/>
      <c r="N1035" s="37"/>
      <c r="O1035" s="37"/>
      <c r="P1035" s="37"/>
      <c r="Q1035" s="37"/>
      <c r="R1035" s="37"/>
      <c r="S1035" s="37"/>
      <c r="T1035" s="37"/>
      <c r="U1035" s="37"/>
      <c r="V1035" s="37"/>
      <c r="W1035" s="37"/>
      <c r="X1035" s="37"/>
      <c r="Y1035" s="39"/>
      <c r="Z1035" s="37"/>
      <c r="AA1035" s="40"/>
      <c r="AB1035" s="78"/>
      <c r="AC1035" s="40"/>
    </row>
    <row r="1036" spans="4:29" x14ac:dyDescent="0.35">
      <c r="D1036" s="37"/>
      <c r="E1036" s="37"/>
      <c r="F1036" s="37"/>
      <c r="G1036" s="37"/>
      <c r="H1036" s="37"/>
      <c r="I1036" s="38"/>
      <c r="J1036" s="37"/>
      <c r="K1036" s="38"/>
      <c r="L1036" s="37"/>
      <c r="M1036" s="37"/>
      <c r="N1036" s="37"/>
      <c r="O1036" s="37"/>
      <c r="P1036" s="37"/>
      <c r="Q1036" s="37"/>
      <c r="R1036" s="37"/>
      <c r="S1036" s="37"/>
      <c r="T1036" s="37"/>
      <c r="U1036" s="37"/>
      <c r="V1036" s="37"/>
      <c r="W1036" s="37"/>
      <c r="X1036" s="37"/>
      <c r="Y1036" s="39"/>
      <c r="Z1036" s="37"/>
      <c r="AA1036" s="40"/>
      <c r="AB1036" s="78"/>
      <c r="AC1036" s="40"/>
    </row>
    <row r="1037" spans="4:29" x14ac:dyDescent="0.35">
      <c r="D1037" s="37"/>
      <c r="E1037" s="37"/>
      <c r="F1037" s="37"/>
      <c r="G1037" s="37"/>
      <c r="H1037" s="37"/>
      <c r="I1037" s="38"/>
      <c r="J1037" s="37"/>
      <c r="K1037" s="38"/>
      <c r="L1037" s="37"/>
      <c r="M1037" s="37"/>
      <c r="N1037" s="37"/>
      <c r="O1037" s="37"/>
      <c r="P1037" s="37"/>
      <c r="Q1037" s="37"/>
      <c r="R1037" s="37"/>
      <c r="S1037" s="37"/>
      <c r="T1037" s="37"/>
      <c r="U1037" s="37"/>
      <c r="V1037" s="37"/>
      <c r="W1037" s="37"/>
      <c r="X1037" s="37"/>
      <c r="Y1037" s="39"/>
      <c r="Z1037" s="37"/>
      <c r="AA1037" s="40"/>
      <c r="AB1037" s="78"/>
      <c r="AC1037" s="40"/>
    </row>
    <row r="1038" spans="4:29" x14ac:dyDescent="0.35">
      <c r="D1038" s="37"/>
      <c r="E1038" s="37"/>
      <c r="F1038" s="37"/>
      <c r="G1038" s="37"/>
      <c r="H1038" s="37"/>
      <c r="I1038" s="38"/>
      <c r="J1038" s="37"/>
      <c r="K1038" s="38"/>
      <c r="L1038" s="37"/>
      <c r="M1038" s="37"/>
      <c r="N1038" s="37"/>
      <c r="O1038" s="37"/>
      <c r="P1038" s="37"/>
      <c r="Q1038" s="37"/>
      <c r="R1038" s="37"/>
      <c r="S1038" s="37"/>
      <c r="T1038" s="37"/>
      <c r="U1038" s="37"/>
      <c r="V1038" s="37"/>
      <c r="W1038" s="37"/>
      <c r="X1038" s="37"/>
      <c r="Y1038" s="39"/>
      <c r="Z1038" s="37"/>
      <c r="AA1038" s="40"/>
      <c r="AB1038" s="78"/>
      <c r="AC1038" s="40"/>
    </row>
    <row r="1039" spans="4:29" x14ac:dyDescent="0.35">
      <c r="D1039" s="37"/>
      <c r="E1039" s="37"/>
      <c r="F1039" s="37"/>
      <c r="G1039" s="37"/>
      <c r="H1039" s="37"/>
      <c r="I1039" s="38"/>
      <c r="J1039" s="37"/>
      <c r="K1039" s="38"/>
      <c r="L1039" s="37"/>
      <c r="M1039" s="37"/>
      <c r="N1039" s="37"/>
      <c r="O1039" s="37"/>
      <c r="P1039" s="37"/>
      <c r="Q1039" s="37"/>
      <c r="R1039" s="37"/>
      <c r="S1039" s="37"/>
      <c r="T1039" s="37"/>
      <c r="U1039" s="37"/>
      <c r="V1039" s="37"/>
      <c r="W1039" s="37"/>
      <c r="X1039" s="37"/>
      <c r="Y1039" s="39"/>
      <c r="Z1039" s="37"/>
      <c r="AA1039" s="40"/>
      <c r="AB1039" s="78"/>
      <c r="AC1039" s="40"/>
    </row>
    <row r="1040" spans="4:29" x14ac:dyDescent="0.35">
      <c r="D1040" s="37"/>
      <c r="E1040" s="37"/>
      <c r="F1040" s="37"/>
      <c r="G1040" s="37"/>
      <c r="H1040" s="37"/>
      <c r="I1040" s="38"/>
      <c r="J1040" s="37"/>
      <c r="K1040" s="38"/>
      <c r="L1040" s="37"/>
      <c r="M1040" s="37"/>
      <c r="N1040" s="37"/>
      <c r="O1040" s="37"/>
      <c r="P1040" s="37"/>
      <c r="Q1040" s="37"/>
      <c r="R1040" s="37"/>
      <c r="S1040" s="37"/>
      <c r="T1040" s="37"/>
      <c r="U1040" s="37"/>
      <c r="V1040" s="37"/>
      <c r="W1040" s="37"/>
      <c r="X1040" s="37"/>
      <c r="Y1040" s="39"/>
      <c r="Z1040" s="37"/>
      <c r="AA1040" s="40"/>
      <c r="AB1040" s="78"/>
      <c r="AC1040" s="40"/>
    </row>
    <row r="1041" spans="4:29" x14ac:dyDescent="0.35">
      <c r="D1041" s="37"/>
      <c r="E1041" s="37"/>
      <c r="F1041" s="37"/>
      <c r="G1041" s="37"/>
      <c r="H1041" s="37"/>
      <c r="I1041" s="38"/>
      <c r="J1041" s="37"/>
      <c r="K1041" s="38"/>
      <c r="L1041" s="37"/>
      <c r="M1041" s="37"/>
      <c r="N1041" s="37"/>
      <c r="O1041" s="37"/>
      <c r="P1041" s="37"/>
      <c r="Q1041" s="37"/>
      <c r="R1041" s="37"/>
      <c r="S1041" s="37"/>
      <c r="T1041" s="37"/>
      <c r="U1041" s="37"/>
      <c r="V1041" s="37"/>
      <c r="W1041" s="37"/>
      <c r="X1041" s="37"/>
      <c r="Y1041" s="39"/>
      <c r="Z1041" s="37"/>
      <c r="AA1041" s="40"/>
      <c r="AB1041" s="78"/>
      <c r="AC1041" s="40"/>
    </row>
    <row r="1042" spans="4:29" x14ac:dyDescent="0.35">
      <c r="D1042" s="37"/>
      <c r="E1042" s="37"/>
      <c r="F1042" s="37"/>
      <c r="G1042" s="37"/>
      <c r="H1042" s="37"/>
      <c r="I1042" s="38"/>
      <c r="J1042" s="37"/>
      <c r="K1042" s="38"/>
      <c r="L1042" s="37"/>
      <c r="M1042" s="37"/>
      <c r="N1042" s="37"/>
      <c r="O1042" s="37"/>
      <c r="P1042" s="37"/>
      <c r="Q1042" s="37"/>
      <c r="R1042" s="37"/>
      <c r="S1042" s="37"/>
      <c r="T1042" s="37"/>
      <c r="U1042" s="37"/>
      <c r="V1042" s="37"/>
      <c r="W1042" s="37"/>
      <c r="X1042" s="37"/>
      <c r="Y1042" s="39"/>
      <c r="Z1042" s="37"/>
      <c r="AA1042" s="40"/>
      <c r="AB1042" s="78"/>
      <c r="AC1042" s="40"/>
    </row>
    <row r="1043" spans="4:29" x14ac:dyDescent="0.35">
      <c r="D1043" s="37"/>
      <c r="E1043" s="37"/>
      <c r="F1043" s="37"/>
      <c r="G1043" s="37"/>
      <c r="H1043" s="37"/>
      <c r="I1043" s="38"/>
      <c r="J1043" s="37"/>
      <c r="K1043" s="38"/>
      <c r="L1043" s="37"/>
      <c r="M1043" s="37"/>
      <c r="N1043" s="37"/>
      <c r="O1043" s="37"/>
      <c r="P1043" s="37"/>
      <c r="Q1043" s="37"/>
      <c r="R1043" s="37"/>
      <c r="S1043" s="37"/>
      <c r="T1043" s="37"/>
      <c r="U1043" s="37"/>
      <c r="V1043" s="37"/>
      <c r="W1043" s="37"/>
      <c r="X1043" s="37"/>
      <c r="Y1043" s="39"/>
      <c r="Z1043" s="37"/>
      <c r="AA1043" s="40"/>
      <c r="AB1043" s="78"/>
      <c r="AC1043" s="40"/>
    </row>
    <row r="1044" spans="4:29" x14ac:dyDescent="0.35">
      <c r="D1044" s="37"/>
      <c r="E1044" s="37"/>
      <c r="F1044" s="37"/>
      <c r="G1044" s="37"/>
      <c r="H1044" s="37"/>
      <c r="I1044" s="38"/>
      <c r="J1044" s="37"/>
      <c r="K1044" s="38"/>
      <c r="L1044" s="37"/>
      <c r="M1044" s="37"/>
      <c r="N1044" s="37"/>
      <c r="O1044" s="37"/>
      <c r="P1044" s="37"/>
      <c r="Q1044" s="37"/>
      <c r="R1044" s="37"/>
      <c r="S1044" s="37"/>
      <c r="T1044" s="37"/>
      <c r="U1044" s="37"/>
      <c r="V1044" s="37"/>
      <c r="W1044" s="37"/>
      <c r="X1044" s="37"/>
      <c r="Y1044" s="39"/>
      <c r="Z1044" s="37"/>
      <c r="AA1044" s="40"/>
      <c r="AB1044" s="78"/>
      <c r="AC1044" s="40"/>
    </row>
    <row r="1045" spans="4:29" x14ac:dyDescent="0.35">
      <c r="D1045" s="37"/>
      <c r="E1045" s="37"/>
      <c r="F1045" s="37"/>
      <c r="G1045" s="37"/>
      <c r="H1045" s="37"/>
      <c r="I1045" s="38"/>
      <c r="J1045" s="37"/>
      <c r="K1045" s="38"/>
      <c r="L1045" s="37"/>
      <c r="M1045" s="37"/>
      <c r="N1045" s="37"/>
      <c r="O1045" s="37"/>
      <c r="P1045" s="37"/>
      <c r="Q1045" s="37"/>
      <c r="R1045" s="37"/>
      <c r="S1045" s="37"/>
      <c r="T1045" s="37"/>
      <c r="U1045" s="37"/>
      <c r="V1045" s="37"/>
      <c r="W1045" s="37"/>
      <c r="X1045" s="37"/>
      <c r="Y1045" s="39"/>
      <c r="Z1045" s="37"/>
      <c r="AA1045" s="40"/>
      <c r="AB1045" s="78"/>
      <c r="AC1045" s="40"/>
    </row>
    <row r="1046" spans="4:29" x14ac:dyDescent="0.35">
      <c r="D1046" s="37"/>
      <c r="E1046" s="37"/>
      <c r="F1046" s="37"/>
      <c r="G1046" s="37"/>
      <c r="H1046" s="37"/>
      <c r="I1046" s="38"/>
      <c r="J1046" s="37"/>
      <c r="K1046" s="38"/>
      <c r="L1046" s="37"/>
      <c r="M1046" s="37"/>
      <c r="N1046" s="37"/>
      <c r="O1046" s="37"/>
      <c r="P1046" s="37"/>
      <c r="Q1046" s="37"/>
      <c r="R1046" s="37"/>
      <c r="S1046" s="37"/>
      <c r="T1046" s="37"/>
      <c r="U1046" s="37"/>
      <c r="V1046" s="37"/>
      <c r="W1046" s="37"/>
      <c r="X1046" s="37"/>
      <c r="Y1046" s="39"/>
      <c r="Z1046" s="37"/>
      <c r="AA1046" s="40"/>
      <c r="AB1046" s="78"/>
      <c r="AC1046" s="40"/>
    </row>
    <row r="1047" spans="4:29" x14ac:dyDescent="0.35">
      <c r="D1047" s="37"/>
      <c r="E1047" s="37"/>
      <c r="F1047" s="37"/>
      <c r="G1047" s="37"/>
      <c r="H1047" s="37"/>
      <c r="I1047" s="38"/>
      <c r="J1047" s="37"/>
      <c r="K1047" s="38"/>
      <c r="L1047" s="37"/>
      <c r="M1047" s="37"/>
      <c r="N1047" s="37"/>
      <c r="O1047" s="37"/>
      <c r="P1047" s="37"/>
      <c r="Q1047" s="37"/>
      <c r="R1047" s="37"/>
      <c r="S1047" s="37"/>
      <c r="T1047" s="37"/>
      <c r="U1047" s="37"/>
      <c r="V1047" s="37"/>
      <c r="W1047" s="37"/>
      <c r="X1047" s="37"/>
      <c r="Y1047" s="39"/>
      <c r="Z1047" s="37"/>
      <c r="AA1047" s="40"/>
      <c r="AB1047" s="78"/>
      <c r="AC1047" s="40"/>
    </row>
    <row r="1048" spans="4:29" x14ac:dyDescent="0.35">
      <c r="D1048" s="37"/>
      <c r="E1048" s="37"/>
      <c r="F1048" s="37"/>
      <c r="G1048" s="37"/>
      <c r="H1048" s="37"/>
      <c r="I1048" s="38"/>
      <c r="J1048" s="37"/>
      <c r="K1048" s="38"/>
      <c r="L1048" s="37"/>
      <c r="M1048" s="37"/>
      <c r="N1048" s="37"/>
      <c r="O1048" s="37"/>
      <c r="P1048" s="37"/>
      <c r="Q1048" s="37"/>
      <c r="R1048" s="37"/>
      <c r="S1048" s="37"/>
      <c r="T1048" s="37"/>
      <c r="U1048" s="37"/>
      <c r="V1048" s="37"/>
      <c r="W1048" s="37"/>
      <c r="X1048" s="37"/>
      <c r="Y1048" s="39"/>
      <c r="Z1048" s="37"/>
      <c r="AA1048" s="40"/>
      <c r="AB1048" s="78"/>
      <c r="AC1048" s="40"/>
    </row>
    <row r="1049" spans="4:29" x14ac:dyDescent="0.35">
      <c r="D1049" s="37"/>
      <c r="E1049" s="37"/>
      <c r="F1049" s="37"/>
      <c r="G1049" s="37"/>
      <c r="H1049" s="37"/>
      <c r="I1049" s="38"/>
      <c r="J1049" s="37"/>
      <c r="K1049" s="38"/>
      <c r="L1049" s="37"/>
      <c r="M1049" s="37"/>
      <c r="N1049" s="37"/>
      <c r="O1049" s="37"/>
      <c r="P1049" s="37"/>
      <c r="Q1049" s="37"/>
      <c r="R1049" s="37"/>
      <c r="S1049" s="37"/>
      <c r="T1049" s="37"/>
      <c r="U1049" s="37"/>
      <c r="V1049" s="37"/>
      <c r="W1049" s="37"/>
      <c r="X1049" s="37"/>
      <c r="Y1049" s="39"/>
      <c r="Z1049" s="37"/>
      <c r="AA1049" s="40"/>
      <c r="AB1049" s="78"/>
      <c r="AC1049" s="40"/>
    </row>
    <row r="1050" spans="4:29" x14ac:dyDescent="0.35">
      <c r="D1050" s="37"/>
      <c r="E1050" s="37"/>
      <c r="F1050" s="37"/>
      <c r="G1050" s="37"/>
      <c r="H1050" s="37"/>
      <c r="I1050" s="38"/>
      <c r="J1050" s="37"/>
      <c r="K1050" s="38"/>
      <c r="L1050" s="37"/>
      <c r="M1050" s="37"/>
      <c r="N1050" s="37"/>
      <c r="O1050" s="37"/>
      <c r="P1050" s="37"/>
      <c r="Q1050" s="37"/>
      <c r="R1050" s="37"/>
      <c r="S1050" s="37"/>
      <c r="T1050" s="37"/>
      <c r="U1050" s="37"/>
      <c r="V1050" s="37"/>
      <c r="W1050" s="37"/>
      <c r="X1050" s="37"/>
      <c r="Y1050" s="39"/>
      <c r="Z1050" s="37"/>
      <c r="AA1050" s="40"/>
      <c r="AB1050" s="78"/>
      <c r="AC1050" s="40"/>
    </row>
    <row r="1051" spans="4:29" x14ac:dyDescent="0.35">
      <c r="D1051" s="37"/>
      <c r="E1051" s="37"/>
      <c r="F1051" s="37"/>
      <c r="G1051" s="37"/>
      <c r="H1051" s="37"/>
      <c r="I1051" s="38"/>
      <c r="J1051" s="37"/>
      <c r="K1051" s="38"/>
      <c r="L1051" s="37"/>
      <c r="M1051" s="37"/>
      <c r="N1051" s="37"/>
      <c r="O1051" s="37"/>
      <c r="P1051" s="37"/>
      <c r="Q1051" s="37"/>
      <c r="R1051" s="37"/>
      <c r="S1051" s="37"/>
      <c r="T1051" s="37"/>
      <c r="U1051" s="37"/>
      <c r="V1051" s="37"/>
      <c r="W1051" s="37"/>
      <c r="X1051" s="37"/>
      <c r="Y1051" s="39"/>
      <c r="Z1051" s="37"/>
      <c r="AA1051" s="40"/>
      <c r="AB1051" s="78"/>
      <c r="AC1051" s="40"/>
    </row>
    <row r="1052" spans="4:29" x14ac:dyDescent="0.35">
      <c r="D1052" s="37"/>
      <c r="E1052" s="37"/>
      <c r="F1052" s="37"/>
      <c r="G1052" s="37"/>
      <c r="H1052" s="37"/>
      <c r="I1052" s="38"/>
      <c r="J1052" s="37"/>
      <c r="K1052" s="38"/>
      <c r="L1052" s="37"/>
      <c r="M1052" s="37"/>
      <c r="N1052" s="37"/>
      <c r="O1052" s="37"/>
      <c r="P1052" s="37"/>
      <c r="Q1052" s="37"/>
      <c r="R1052" s="37"/>
      <c r="S1052" s="37"/>
      <c r="T1052" s="37"/>
      <c r="U1052" s="37"/>
      <c r="V1052" s="37"/>
      <c r="W1052" s="37"/>
      <c r="X1052" s="37"/>
      <c r="Y1052" s="39"/>
      <c r="Z1052" s="37"/>
      <c r="AA1052" s="40"/>
      <c r="AB1052" s="78"/>
      <c r="AC1052" s="40"/>
    </row>
    <row r="1053" spans="4:29" x14ac:dyDescent="0.35">
      <c r="D1053" s="37"/>
      <c r="E1053" s="37"/>
      <c r="F1053" s="37"/>
      <c r="G1053" s="37"/>
      <c r="H1053" s="37"/>
      <c r="I1053" s="38"/>
      <c r="J1053" s="37"/>
      <c r="K1053" s="38"/>
      <c r="L1053" s="37"/>
      <c r="M1053" s="37"/>
      <c r="N1053" s="37"/>
      <c r="O1053" s="37"/>
      <c r="P1053" s="37"/>
      <c r="Q1053" s="37"/>
      <c r="R1053" s="37"/>
      <c r="S1053" s="37"/>
      <c r="T1053" s="37"/>
      <c r="U1053" s="37"/>
      <c r="V1053" s="37"/>
      <c r="W1053" s="37"/>
      <c r="X1053" s="37"/>
      <c r="Y1053" s="39"/>
      <c r="Z1053" s="37"/>
      <c r="AA1053" s="40"/>
      <c r="AB1053" s="78"/>
      <c r="AC1053" s="40"/>
    </row>
    <row r="1054" spans="4:29" x14ac:dyDescent="0.35">
      <c r="D1054" s="37"/>
      <c r="E1054" s="37"/>
      <c r="F1054" s="37"/>
      <c r="G1054" s="37"/>
      <c r="H1054" s="37"/>
      <c r="I1054" s="38"/>
      <c r="J1054" s="37"/>
      <c r="K1054" s="38"/>
      <c r="L1054" s="37"/>
      <c r="M1054" s="37"/>
      <c r="N1054" s="37"/>
      <c r="O1054" s="37"/>
      <c r="P1054" s="37"/>
      <c r="Q1054" s="37"/>
      <c r="R1054" s="37"/>
      <c r="S1054" s="37"/>
      <c r="T1054" s="37"/>
      <c r="U1054" s="37"/>
      <c r="V1054" s="37"/>
      <c r="W1054" s="37"/>
      <c r="X1054" s="37"/>
      <c r="Y1054" s="39"/>
      <c r="Z1054" s="37"/>
      <c r="AA1054" s="40"/>
      <c r="AB1054" s="78"/>
      <c r="AC1054" s="40"/>
    </row>
    <row r="1055" spans="4:29" x14ac:dyDescent="0.35">
      <c r="D1055" s="37"/>
      <c r="E1055" s="37"/>
      <c r="F1055" s="37"/>
      <c r="G1055" s="37"/>
      <c r="H1055" s="37"/>
      <c r="I1055" s="38"/>
      <c r="J1055" s="37"/>
      <c r="K1055" s="38"/>
      <c r="L1055" s="37"/>
      <c r="M1055" s="37"/>
      <c r="N1055" s="37"/>
      <c r="O1055" s="37"/>
      <c r="P1055" s="37"/>
      <c r="Q1055" s="37"/>
      <c r="R1055" s="37"/>
      <c r="S1055" s="37"/>
      <c r="T1055" s="37"/>
      <c r="U1055" s="37"/>
      <c r="V1055" s="37"/>
      <c r="W1055" s="37"/>
      <c r="X1055" s="37"/>
      <c r="Y1055" s="39"/>
      <c r="Z1055" s="37"/>
      <c r="AA1055" s="40"/>
      <c r="AB1055" s="78"/>
      <c r="AC1055" s="40"/>
    </row>
    <row r="1056" spans="4:29" x14ac:dyDescent="0.35">
      <c r="D1056" s="37"/>
      <c r="E1056" s="37"/>
      <c r="F1056" s="37"/>
      <c r="G1056" s="37"/>
      <c r="H1056" s="37"/>
      <c r="I1056" s="38"/>
      <c r="J1056" s="37"/>
      <c r="K1056" s="38"/>
      <c r="L1056" s="37"/>
      <c r="M1056" s="37"/>
      <c r="N1056" s="37"/>
      <c r="O1056" s="37"/>
      <c r="P1056" s="37"/>
      <c r="Q1056" s="37"/>
      <c r="R1056" s="37"/>
      <c r="S1056" s="37"/>
      <c r="T1056" s="37"/>
      <c r="U1056" s="37"/>
      <c r="V1056" s="37"/>
      <c r="W1056" s="37"/>
      <c r="X1056" s="37"/>
      <c r="Y1056" s="39"/>
      <c r="Z1056" s="37"/>
      <c r="AA1056" s="40"/>
      <c r="AB1056" s="78"/>
      <c r="AC1056" s="40"/>
    </row>
    <row r="1057" spans="4:29" x14ac:dyDescent="0.35">
      <c r="D1057" s="37"/>
      <c r="E1057" s="37"/>
      <c r="F1057" s="37"/>
      <c r="G1057" s="37"/>
      <c r="H1057" s="37"/>
      <c r="I1057" s="38"/>
      <c r="J1057" s="37"/>
      <c r="K1057" s="38"/>
      <c r="L1057" s="37"/>
      <c r="M1057" s="37"/>
      <c r="N1057" s="37"/>
      <c r="O1057" s="37"/>
      <c r="P1057" s="37"/>
      <c r="Q1057" s="37"/>
      <c r="R1057" s="37"/>
      <c r="S1057" s="37"/>
      <c r="T1057" s="37"/>
      <c r="U1057" s="37"/>
      <c r="V1057" s="37"/>
      <c r="W1057" s="37"/>
      <c r="X1057" s="37"/>
      <c r="Y1057" s="39"/>
      <c r="Z1057" s="37"/>
      <c r="AA1057" s="40"/>
      <c r="AB1057" s="78"/>
      <c r="AC1057" s="40"/>
    </row>
    <row r="1058" spans="4:29" x14ac:dyDescent="0.35">
      <c r="D1058" s="37"/>
      <c r="E1058" s="37"/>
      <c r="F1058" s="37"/>
      <c r="G1058" s="37"/>
      <c r="H1058" s="37"/>
      <c r="I1058" s="38"/>
      <c r="J1058" s="37"/>
      <c r="K1058" s="38"/>
      <c r="L1058" s="37"/>
      <c r="M1058" s="37"/>
      <c r="N1058" s="37"/>
      <c r="O1058" s="37"/>
      <c r="P1058" s="37"/>
      <c r="Q1058" s="37"/>
      <c r="R1058" s="37"/>
      <c r="S1058" s="37"/>
      <c r="T1058" s="37"/>
      <c r="U1058" s="37"/>
      <c r="V1058" s="37"/>
      <c r="W1058" s="37"/>
      <c r="X1058" s="37"/>
      <c r="Y1058" s="39"/>
      <c r="Z1058" s="37"/>
      <c r="AA1058" s="40"/>
      <c r="AB1058" s="78"/>
      <c r="AC1058" s="40"/>
    </row>
    <row r="1059" spans="4:29" x14ac:dyDescent="0.35">
      <c r="D1059" s="37"/>
      <c r="E1059" s="37"/>
      <c r="F1059" s="37"/>
      <c r="G1059" s="37"/>
      <c r="H1059" s="37"/>
      <c r="I1059" s="38"/>
      <c r="J1059" s="37"/>
      <c r="K1059" s="38"/>
      <c r="L1059" s="37"/>
      <c r="M1059" s="37"/>
      <c r="N1059" s="37"/>
      <c r="O1059" s="37"/>
      <c r="P1059" s="37"/>
      <c r="Q1059" s="37"/>
      <c r="R1059" s="37"/>
      <c r="S1059" s="37"/>
      <c r="T1059" s="37"/>
      <c r="U1059" s="37"/>
      <c r="V1059" s="37"/>
      <c r="W1059" s="37"/>
      <c r="X1059" s="37"/>
      <c r="Y1059" s="39"/>
      <c r="Z1059" s="37"/>
      <c r="AA1059" s="40"/>
      <c r="AB1059" s="78"/>
      <c r="AC1059" s="40"/>
    </row>
    <row r="1060" spans="4:29" x14ac:dyDescent="0.35">
      <c r="D1060" s="37"/>
      <c r="E1060" s="37"/>
      <c r="F1060" s="37"/>
      <c r="G1060" s="37"/>
      <c r="H1060" s="37"/>
      <c r="I1060" s="38"/>
      <c r="J1060" s="37"/>
      <c r="K1060" s="38"/>
      <c r="L1060" s="37"/>
      <c r="M1060" s="37"/>
      <c r="N1060" s="37"/>
      <c r="O1060" s="37"/>
      <c r="P1060" s="37"/>
      <c r="Q1060" s="37"/>
      <c r="R1060" s="37"/>
      <c r="S1060" s="37"/>
      <c r="T1060" s="37"/>
      <c r="U1060" s="37"/>
      <c r="V1060" s="37"/>
      <c r="W1060" s="37"/>
      <c r="X1060" s="37"/>
      <c r="Y1060" s="39"/>
      <c r="Z1060" s="37"/>
      <c r="AA1060" s="40"/>
      <c r="AB1060" s="78"/>
      <c r="AC1060" s="40"/>
    </row>
    <row r="1061" spans="4:29" x14ac:dyDescent="0.35">
      <c r="D1061" s="37"/>
      <c r="E1061" s="37"/>
      <c r="F1061" s="37"/>
      <c r="G1061" s="37"/>
      <c r="H1061" s="37"/>
      <c r="I1061" s="38"/>
      <c r="J1061" s="37"/>
      <c r="K1061" s="38"/>
      <c r="L1061" s="37"/>
      <c r="M1061" s="37"/>
      <c r="N1061" s="37"/>
      <c r="O1061" s="37"/>
      <c r="P1061" s="37"/>
      <c r="Q1061" s="37"/>
      <c r="R1061" s="37"/>
      <c r="S1061" s="37"/>
      <c r="T1061" s="37"/>
      <c r="U1061" s="37"/>
      <c r="V1061" s="37"/>
      <c r="W1061" s="37"/>
      <c r="X1061" s="37"/>
      <c r="Y1061" s="39"/>
      <c r="Z1061" s="37"/>
      <c r="AA1061" s="40"/>
      <c r="AB1061" s="78"/>
      <c r="AC1061" s="40"/>
    </row>
    <row r="1062" spans="4:29" x14ac:dyDescent="0.35">
      <c r="D1062" s="37"/>
      <c r="E1062" s="37"/>
      <c r="F1062" s="37"/>
      <c r="G1062" s="37"/>
      <c r="H1062" s="37"/>
      <c r="I1062" s="38"/>
      <c r="J1062" s="37"/>
      <c r="K1062" s="38"/>
      <c r="L1062" s="37"/>
      <c r="M1062" s="37"/>
      <c r="N1062" s="37"/>
      <c r="O1062" s="37"/>
      <c r="P1062" s="37"/>
      <c r="Q1062" s="37"/>
      <c r="R1062" s="37"/>
      <c r="S1062" s="37"/>
      <c r="T1062" s="37"/>
      <c r="U1062" s="37"/>
      <c r="V1062" s="37"/>
      <c r="W1062" s="37"/>
      <c r="X1062" s="37"/>
      <c r="Y1062" s="39"/>
      <c r="Z1062" s="37"/>
      <c r="AA1062" s="40"/>
      <c r="AB1062" s="78"/>
      <c r="AC1062" s="40"/>
    </row>
    <row r="1063" spans="4:29" x14ac:dyDescent="0.35">
      <c r="D1063" s="37"/>
      <c r="E1063" s="37"/>
      <c r="F1063" s="37"/>
      <c r="G1063" s="37"/>
      <c r="H1063" s="37"/>
      <c r="I1063" s="38"/>
      <c r="J1063" s="37"/>
      <c r="K1063" s="38"/>
      <c r="L1063" s="37"/>
      <c r="M1063" s="37"/>
      <c r="N1063" s="37"/>
      <c r="O1063" s="37"/>
      <c r="P1063" s="37"/>
      <c r="Q1063" s="37"/>
      <c r="R1063" s="37"/>
      <c r="S1063" s="37"/>
      <c r="T1063" s="37"/>
      <c r="U1063" s="37"/>
      <c r="V1063" s="37"/>
      <c r="W1063" s="37"/>
      <c r="X1063" s="37"/>
      <c r="Y1063" s="39"/>
      <c r="Z1063" s="37"/>
      <c r="AA1063" s="40"/>
      <c r="AB1063" s="78"/>
      <c r="AC1063" s="40"/>
    </row>
    <row r="1064" spans="4:29" x14ac:dyDescent="0.35">
      <c r="D1064" s="37"/>
      <c r="E1064" s="37"/>
      <c r="F1064" s="37"/>
      <c r="G1064" s="37"/>
      <c r="H1064" s="37"/>
      <c r="I1064" s="38"/>
      <c r="J1064" s="37"/>
      <c r="K1064" s="38"/>
      <c r="L1064" s="37"/>
      <c r="M1064" s="37"/>
      <c r="N1064" s="37"/>
      <c r="O1064" s="37"/>
      <c r="P1064" s="37"/>
      <c r="Q1064" s="37"/>
      <c r="R1064" s="37"/>
      <c r="S1064" s="37"/>
      <c r="T1064" s="37"/>
      <c r="U1064" s="37"/>
      <c r="V1064" s="37"/>
      <c r="W1064" s="37"/>
      <c r="X1064" s="37"/>
      <c r="Y1064" s="39"/>
      <c r="Z1064" s="37"/>
      <c r="AA1064" s="40"/>
      <c r="AB1064" s="78"/>
      <c r="AC1064" s="40"/>
    </row>
    <row r="1065" spans="4:29" x14ac:dyDescent="0.35">
      <c r="D1065" s="37"/>
      <c r="E1065" s="37"/>
      <c r="F1065" s="37"/>
      <c r="G1065" s="37"/>
      <c r="H1065" s="37"/>
      <c r="I1065" s="38"/>
      <c r="J1065" s="37"/>
      <c r="K1065" s="38"/>
      <c r="L1065" s="37"/>
      <c r="M1065" s="37"/>
      <c r="N1065" s="37"/>
      <c r="O1065" s="37"/>
      <c r="P1065" s="37"/>
      <c r="Q1065" s="37"/>
      <c r="R1065" s="37"/>
      <c r="S1065" s="37"/>
      <c r="T1065" s="37"/>
      <c r="U1065" s="37"/>
      <c r="V1065" s="37"/>
      <c r="W1065" s="37"/>
      <c r="X1065" s="37"/>
      <c r="Y1065" s="39"/>
      <c r="Z1065" s="37"/>
      <c r="AA1065" s="40"/>
      <c r="AB1065" s="78"/>
      <c r="AC1065" s="40"/>
    </row>
    <row r="1066" spans="4:29" x14ac:dyDescent="0.35">
      <c r="D1066" s="37"/>
      <c r="E1066" s="37"/>
      <c r="F1066" s="37"/>
      <c r="G1066" s="37"/>
      <c r="H1066" s="37"/>
      <c r="I1066" s="38"/>
      <c r="J1066" s="37"/>
      <c r="K1066" s="38"/>
      <c r="L1066" s="37"/>
      <c r="M1066" s="37"/>
      <c r="N1066" s="37"/>
      <c r="O1066" s="37"/>
      <c r="P1066" s="37"/>
      <c r="Q1066" s="37"/>
      <c r="R1066" s="37"/>
      <c r="S1066" s="37"/>
      <c r="T1066" s="37"/>
      <c r="U1066" s="37"/>
      <c r="V1066" s="37"/>
      <c r="W1066" s="37"/>
      <c r="X1066" s="37"/>
      <c r="Y1066" s="39"/>
      <c r="Z1066" s="37"/>
      <c r="AA1066" s="40"/>
      <c r="AB1066" s="78"/>
      <c r="AC1066" s="40"/>
    </row>
    <row r="1067" spans="4:29" x14ac:dyDescent="0.35">
      <c r="D1067" s="37"/>
      <c r="E1067" s="37"/>
      <c r="F1067" s="37"/>
      <c r="G1067" s="37"/>
      <c r="H1067" s="37"/>
      <c r="I1067" s="38"/>
      <c r="J1067" s="37"/>
      <c r="K1067" s="38"/>
      <c r="L1067" s="37"/>
      <c r="M1067" s="37"/>
      <c r="N1067" s="37"/>
      <c r="O1067" s="37"/>
      <c r="P1067" s="37"/>
      <c r="Q1067" s="37"/>
      <c r="R1067" s="37"/>
      <c r="S1067" s="37"/>
      <c r="T1067" s="37"/>
      <c r="U1067" s="37"/>
      <c r="V1067" s="37"/>
      <c r="W1067" s="37"/>
      <c r="X1067" s="37"/>
      <c r="Y1067" s="39"/>
      <c r="Z1067" s="37"/>
      <c r="AA1067" s="40"/>
      <c r="AB1067" s="78"/>
      <c r="AC1067" s="40"/>
    </row>
    <row r="1068" spans="4:29" x14ac:dyDescent="0.35">
      <c r="D1068" s="37"/>
      <c r="E1068" s="37"/>
      <c r="F1068" s="37"/>
      <c r="G1068" s="37"/>
      <c r="H1068" s="37"/>
      <c r="I1068" s="38"/>
      <c r="J1068" s="37"/>
      <c r="K1068" s="38"/>
      <c r="L1068" s="37"/>
      <c r="M1068" s="37"/>
      <c r="N1068" s="37"/>
      <c r="O1068" s="37"/>
      <c r="P1068" s="37"/>
      <c r="Q1068" s="37"/>
      <c r="R1068" s="37"/>
      <c r="S1068" s="37"/>
      <c r="T1068" s="37"/>
      <c r="U1068" s="37"/>
      <c r="V1068" s="37"/>
      <c r="W1068" s="37"/>
      <c r="X1068" s="37"/>
      <c r="Y1068" s="39"/>
      <c r="Z1068" s="37"/>
      <c r="AA1068" s="40"/>
      <c r="AB1068" s="78"/>
      <c r="AC1068" s="40"/>
    </row>
    <row r="1069" spans="4:29" x14ac:dyDescent="0.35">
      <c r="D1069" s="37"/>
      <c r="E1069" s="37"/>
      <c r="F1069" s="37"/>
      <c r="G1069" s="37"/>
      <c r="H1069" s="37"/>
      <c r="I1069" s="38"/>
      <c r="J1069" s="37"/>
      <c r="K1069" s="38"/>
      <c r="L1069" s="37"/>
      <c r="M1069" s="37"/>
      <c r="N1069" s="37"/>
      <c r="O1069" s="37"/>
      <c r="P1069" s="37"/>
      <c r="Q1069" s="37"/>
      <c r="R1069" s="37"/>
      <c r="S1069" s="37"/>
      <c r="T1069" s="37"/>
      <c r="U1069" s="37"/>
      <c r="V1069" s="37"/>
      <c r="W1069" s="37"/>
      <c r="X1069" s="37"/>
      <c r="Y1069" s="39"/>
      <c r="Z1069" s="37"/>
      <c r="AA1069" s="40"/>
      <c r="AB1069" s="78"/>
      <c r="AC1069" s="40"/>
    </row>
    <row r="1070" spans="4:29" x14ac:dyDescent="0.35">
      <c r="D1070" s="37"/>
      <c r="E1070" s="37"/>
      <c r="F1070" s="37"/>
      <c r="G1070" s="37"/>
      <c r="H1070" s="37"/>
      <c r="I1070" s="38"/>
      <c r="J1070" s="37"/>
      <c r="K1070" s="38"/>
      <c r="L1070" s="37"/>
      <c r="M1070" s="37"/>
      <c r="N1070" s="37"/>
      <c r="O1070" s="37"/>
      <c r="P1070" s="37"/>
      <c r="Q1070" s="37"/>
      <c r="R1070" s="37"/>
      <c r="S1070" s="37"/>
      <c r="T1070" s="37"/>
      <c r="U1070" s="37"/>
      <c r="V1070" s="37"/>
      <c r="W1070" s="37"/>
      <c r="X1070" s="37"/>
      <c r="Y1070" s="39"/>
      <c r="Z1070" s="37"/>
      <c r="AA1070" s="40"/>
      <c r="AB1070" s="78"/>
      <c r="AC1070" s="40"/>
    </row>
    <row r="1071" spans="4:29" x14ac:dyDescent="0.35">
      <c r="D1071" s="37"/>
      <c r="E1071" s="37"/>
      <c r="F1071" s="37"/>
      <c r="G1071" s="37"/>
      <c r="H1071" s="37"/>
      <c r="I1071" s="38"/>
      <c r="J1071" s="37"/>
      <c r="K1071" s="38"/>
      <c r="L1071" s="37"/>
      <c r="M1071" s="37"/>
      <c r="N1071" s="37"/>
      <c r="O1071" s="37"/>
      <c r="P1071" s="37"/>
      <c r="Q1071" s="37"/>
      <c r="R1071" s="37"/>
      <c r="S1071" s="37"/>
      <c r="T1071" s="37"/>
      <c r="U1071" s="37"/>
      <c r="V1071" s="37"/>
      <c r="W1071" s="37"/>
      <c r="X1071" s="37"/>
      <c r="Y1071" s="39"/>
      <c r="Z1071" s="37"/>
      <c r="AA1071" s="40"/>
      <c r="AB1071" s="78"/>
      <c r="AC1071" s="40"/>
    </row>
    <row r="1072" spans="4:29" x14ac:dyDescent="0.35">
      <c r="D1072" s="37"/>
      <c r="E1072" s="37"/>
      <c r="F1072" s="37"/>
      <c r="G1072" s="37"/>
      <c r="H1072" s="37"/>
      <c r="I1072" s="38"/>
      <c r="J1072" s="37"/>
      <c r="K1072" s="38"/>
      <c r="L1072" s="37"/>
      <c r="M1072" s="37"/>
      <c r="N1072" s="37"/>
      <c r="O1072" s="37"/>
      <c r="P1072" s="37"/>
      <c r="Q1072" s="37"/>
      <c r="R1072" s="37"/>
      <c r="S1072" s="37"/>
      <c r="T1072" s="37"/>
      <c r="U1072" s="37"/>
      <c r="V1072" s="37"/>
      <c r="W1072" s="37"/>
      <c r="X1072" s="37"/>
      <c r="Y1072" s="39"/>
      <c r="Z1072" s="37"/>
      <c r="AA1072" s="40"/>
      <c r="AB1072" s="78"/>
      <c r="AC1072" s="40"/>
    </row>
    <row r="1073" spans="4:29" x14ac:dyDescent="0.35">
      <c r="D1073" s="37"/>
      <c r="E1073" s="37"/>
      <c r="F1073" s="37"/>
      <c r="G1073" s="37"/>
      <c r="H1073" s="37"/>
      <c r="I1073" s="38"/>
      <c r="J1073" s="37"/>
      <c r="K1073" s="38"/>
      <c r="L1073" s="37"/>
      <c r="M1073" s="37"/>
      <c r="N1073" s="37"/>
      <c r="O1073" s="37"/>
      <c r="P1073" s="37"/>
      <c r="Q1073" s="37"/>
      <c r="R1073" s="37"/>
      <c r="S1073" s="37"/>
      <c r="T1073" s="37"/>
      <c r="U1073" s="37"/>
      <c r="V1073" s="37"/>
      <c r="W1073" s="37"/>
      <c r="X1073" s="37"/>
      <c r="Y1073" s="39"/>
      <c r="Z1073" s="37"/>
      <c r="AA1073" s="40"/>
      <c r="AB1073" s="78"/>
      <c r="AC1073" s="40"/>
    </row>
    <row r="1074" spans="4:29" x14ac:dyDescent="0.35">
      <c r="D1074" s="37"/>
      <c r="E1074" s="37"/>
      <c r="F1074" s="37"/>
      <c r="G1074" s="37"/>
      <c r="H1074" s="37"/>
      <c r="I1074" s="38"/>
      <c r="J1074" s="37"/>
      <c r="K1074" s="38"/>
      <c r="L1074" s="37"/>
      <c r="M1074" s="37"/>
      <c r="N1074" s="37"/>
      <c r="O1074" s="37"/>
      <c r="P1074" s="37"/>
      <c r="Q1074" s="37"/>
      <c r="R1074" s="37"/>
      <c r="S1074" s="37"/>
      <c r="T1074" s="37"/>
      <c r="U1074" s="37"/>
      <c r="V1074" s="37"/>
      <c r="W1074" s="37"/>
      <c r="X1074" s="37"/>
      <c r="Y1074" s="39"/>
      <c r="Z1074" s="37"/>
      <c r="AA1074" s="40"/>
      <c r="AB1074" s="78"/>
      <c r="AC1074" s="40"/>
    </row>
    <row r="1075" spans="4:29" x14ac:dyDescent="0.35">
      <c r="D1075" s="37"/>
      <c r="E1075" s="37"/>
      <c r="F1075" s="37"/>
      <c r="G1075" s="37"/>
      <c r="H1075" s="37"/>
      <c r="I1075" s="38"/>
      <c r="J1075" s="37"/>
      <c r="K1075" s="38"/>
      <c r="L1075" s="37"/>
      <c r="M1075" s="37"/>
      <c r="N1075" s="37"/>
      <c r="O1075" s="37"/>
      <c r="P1075" s="37"/>
      <c r="Q1075" s="37"/>
      <c r="R1075" s="37"/>
      <c r="S1075" s="37"/>
      <c r="T1075" s="37"/>
      <c r="U1075" s="37"/>
      <c r="V1075" s="37"/>
      <c r="W1075" s="37"/>
      <c r="X1075" s="37"/>
      <c r="Y1075" s="39"/>
      <c r="Z1075" s="37"/>
      <c r="AA1075" s="40"/>
      <c r="AB1075" s="78"/>
      <c r="AC1075" s="40"/>
    </row>
    <row r="1076" spans="4:29" x14ac:dyDescent="0.35">
      <c r="D1076" s="37"/>
      <c r="E1076" s="37"/>
      <c r="F1076" s="37"/>
      <c r="G1076" s="37"/>
      <c r="H1076" s="37"/>
      <c r="I1076" s="38"/>
      <c r="J1076" s="37"/>
      <c r="K1076" s="38"/>
      <c r="L1076" s="37"/>
      <c r="M1076" s="37"/>
      <c r="N1076" s="37"/>
      <c r="O1076" s="37"/>
      <c r="P1076" s="37"/>
      <c r="Q1076" s="37"/>
      <c r="R1076" s="37"/>
      <c r="S1076" s="37"/>
      <c r="T1076" s="37"/>
      <c r="U1076" s="37"/>
      <c r="V1076" s="37"/>
      <c r="W1076" s="37"/>
      <c r="X1076" s="37"/>
      <c r="Y1076" s="39"/>
      <c r="Z1076" s="37"/>
      <c r="AA1076" s="40"/>
      <c r="AB1076" s="78"/>
      <c r="AC1076" s="40"/>
    </row>
    <row r="1077" spans="4:29" x14ac:dyDescent="0.35">
      <c r="D1077" s="37"/>
      <c r="E1077" s="37"/>
      <c r="F1077" s="37"/>
      <c r="G1077" s="37"/>
      <c r="H1077" s="37"/>
      <c r="I1077" s="38"/>
      <c r="J1077" s="37"/>
      <c r="K1077" s="38"/>
      <c r="L1077" s="37"/>
      <c r="M1077" s="37"/>
      <c r="N1077" s="37"/>
      <c r="O1077" s="37"/>
      <c r="P1077" s="37"/>
      <c r="Q1077" s="37"/>
      <c r="R1077" s="37"/>
      <c r="S1077" s="37"/>
      <c r="T1077" s="37"/>
      <c r="U1077" s="37"/>
      <c r="V1077" s="37"/>
      <c r="W1077" s="37"/>
      <c r="X1077" s="37"/>
      <c r="Y1077" s="39"/>
      <c r="Z1077" s="37"/>
      <c r="AA1077" s="40"/>
      <c r="AB1077" s="78"/>
      <c r="AC1077" s="40"/>
    </row>
    <row r="1078" spans="4:29" x14ac:dyDescent="0.35">
      <c r="D1078" s="37"/>
      <c r="E1078" s="37"/>
      <c r="F1078" s="37"/>
      <c r="G1078" s="37"/>
      <c r="H1078" s="37"/>
      <c r="I1078" s="38"/>
      <c r="J1078" s="37"/>
      <c r="K1078" s="38"/>
      <c r="L1078" s="37"/>
      <c r="M1078" s="37"/>
      <c r="N1078" s="37"/>
      <c r="O1078" s="37"/>
      <c r="P1078" s="37"/>
      <c r="Q1078" s="37"/>
      <c r="R1078" s="37"/>
      <c r="S1078" s="37"/>
      <c r="T1078" s="37"/>
      <c r="U1078" s="37"/>
      <c r="V1078" s="37"/>
      <c r="W1078" s="37"/>
      <c r="X1078" s="37"/>
      <c r="Y1078" s="39"/>
      <c r="Z1078" s="37"/>
      <c r="AA1078" s="40"/>
      <c r="AB1078" s="78"/>
      <c r="AC1078" s="40"/>
    </row>
    <row r="1079" spans="4:29" x14ac:dyDescent="0.35">
      <c r="D1079" s="37"/>
      <c r="E1079" s="37"/>
      <c r="F1079" s="37"/>
      <c r="G1079" s="37"/>
      <c r="H1079" s="37"/>
      <c r="I1079" s="38"/>
      <c r="J1079" s="37"/>
      <c r="K1079" s="38"/>
      <c r="L1079" s="37"/>
      <c r="M1079" s="37"/>
      <c r="N1079" s="37"/>
      <c r="O1079" s="37"/>
      <c r="P1079" s="37"/>
      <c r="Q1079" s="37"/>
      <c r="R1079" s="37"/>
      <c r="S1079" s="37"/>
      <c r="T1079" s="37"/>
      <c r="U1079" s="37"/>
      <c r="V1079" s="37"/>
      <c r="W1079" s="37"/>
      <c r="X1079" s="37"/>
      <c r="Y1079" s="39"/>
      <c r="Z1079" s="37"/>
      <c r="AA1079" s="40"/>
      <c r="AB1079" s="78"/>
      <c r="AC1079" s="40"/>
    </row>
    <row r="1080" spans="4:29" x14ac:dyDescent="0.35">
      <c r="D1080" s="37"/>
      <c r="E1080" s="37"/>
      <c r="F1080" s="37"/>
      <c r="G1080" s="37"/>
      <c r="H1080" s="37"/>
      <c r="I1080" s="38"/>
      <c r="J1080" s="37"/>
      <c r="K1080" s="38"/>
      <c r="L1080" s="37"/>
      <c r="M1080" s="37"/>
      <c r="N1080" s="37"/>
      <c r="O1080" s="37"/>
      <c r="P1080" s="37"/>
      <c r="Q1080" s="37"/>
      <c r="R1080" s="37"/>
      <c r="S1080" s="37"/>
      <c r="T1080" s="37"/>
      <c r="U1080" s="37"/>
      <c r="V1080" s="37"/>
      <c r="W1080" s="37"/>
      <c r="X1080" s="37"/>
      <c r="Y1080" s="39"/>
      <c r="Z1080" s="37"/>
      <c r="AA1080" s="40"/>
      <c r="AB1080" s="78"/>
      <c r="AC1080" s="40"/>
    </row>
    <row r="1081" spans="4:29" x14ac:dyDescent="0.35">
      <c r="D1081" s="37"/>
      <c r="E1081" s="37"/>
      <c r="F1081" s="37"/>
      <c r="G1081" s="37"/>
      <c r="H1081" s="37"/>
      <c r="I1081" s="38"/>
      <c r="J1081" s="37"/>
      <c r="K1081" s="38"/>
      <c r="L1081" s="37"/>
      <c r="M1081" s="37"/>
      <c r="N1081" s="37"/>
      <c r="O1081" s="37"/>
      <c r="P1081" s="37"/>
      <c r="Q1081" s="37"/>
      <c r="R1081" s="37"/>
      <c r="S1081" s="37"/>
      <c r="T1081" s="37"/>
      <c r="U1081" s="37"/>
      <c r="V1081" s="37"/>
      <c r="W1081" s="37"/>
      <c r="X1081" s="37"/>
      <c r="Y1081" s="39"/>
      <c r="Z1081" s="37"/>
      <c r="AA1081" s="40"/>
      <c r="AB1081" s="78"/>
      <c r="AC1081" s="40"/>
    </row>
    <row r="1082" spans="4:29" x14ac:dyDescent="0.35">
      <c r="D1082" s="37"/>
      <c r="E1082" s="37"/>
      <c r="F1082" s="37"/>
      <c r="G1082" s="37"/>
      <c r="H1082" s="37"/>
      <c r="I1082" s="38"/>
      <c r="J1082" s="37"/>
      <c r="K1082" s="38"/>
      <c r="L1082" s="37"/>
      <c r="M1082" s="37"/>
      <c r="N1082" s="37"/>
      <c r="O1082" s="37"/>
      <c r="P1082" s="37"/>
      <c r="Q1082" s="37"/>
      <c r="R1082" s="37"/>
      <c r="S1082" s="37"/>
      <c r="T1082" s="37"/>
      <c r="U1082" s="37"/>
      <c r="V1082" s="37"/>
      <c r="W1082" s="37"/>
      <c r="X1082" s="37"/>
      <c r="Y1082" s="39"/>
      <c r="Z1082" s="37"/>
      <c r="AA1082" s="40"/>
      <c r="AB1082" s="78"/>
      <c r="AC1082" s="40"/>
    </row>
    <row r="1083" spans="4:29" x14ac:dyDescent="0.35">
      <c r="D1083" s="37"/>
      <c r="E1083" s="37"/>
      <c r="F1083" s="37"/>
      <c r="G1083" s="37"/>
      <c r="H1083" s="37"/>
      <c r="I1083" s="38"/>
      <c r="J1083" s="37"/>
      <c r="K1083" s="38"/>
      <c r="L1083" s="37"/>
      <c r="M1083" s="37"/>
      <c r="N1083" s="37"/>
      <c r="O1083" s="37"/>
      <c r="P1083" s="37"/>
      <c r="Q1083" s="37"/>
      <c r="R1083" s="37"/>
      <c r="S1083" s="37"/>
      <c r="T1083" s="37"/>
      <c r="U1083" s="37"/>
      <c r="V1083" s="37"/>
      <c r="W1083" s="37"/>
      <c r="X1083" s="37"/>
      <c r="Y1083" s="39"/>
      <c r="Z1083" s="37"/>
      <c r="AA1083" s="40"/>
      <c r="AB1083" s="78"/>
      <c r="AC1083" s="40"/>
    </row>
    <row r="1084" spans="4:29" x14ac:dyDescent="0.35">
      <c r="D1084" s="37"/>
      <c r="E1084" s="37"/>
      <c r="F1084" s="37"/>
      <c r="G1084" s="37"/>
      <c r="H1084" s="37"/>
      <c r="I1084" s="38"/>
      <c r="J1084" s="37"/>
      <c r="K1084" s="38"/>
      <c r="L1084" s="37"/>
      <c r="M1084" s="37"/>
      <c r="N1084" s="37"/>
      <c r="O1084" s="37"/>
      <c r="P1084" s="37"/>
      <c r="Q1084" s="37"/>
      <c r="R1084" s="37"/>
      <c r="S1084" s="37"/>
      <c r="T1084" s="37"/>
      <c r="U1084" s="37"/>
      <c r="V1084" s="37"/>
      <c r="W1084" s="37"/>
      <c r="X1084" s="37"/>
      <c r="Y1084" s="39"/>
      <c r="Z1084" s="37"/>
      <c r="AA1084" s="40"/>
      <c r="AB1084" s="78"/>
      <c r="AC1084" s="40"/>
    </row>
    <row r="1085" spans="4:29" x14ac:dyDescent="0.35">
      <c r="D1085" s="41"/>
      <c r="E1085" s="41"/>
      <c r="F1085" s="41"/>
      <c r="G1085" s="41"/>
      <c r="H1085" s="41"/>
      <c r="I1085" s="42"/>
      <c r="J1085" s="41"/>
      <c r="K1085" s="42"/>
      <c r="L1085" s="41"/>
      <c r="M1085" s="41"/>
      <c r="N1085" s="41"/>
      <c r="O1085" s="41"/>
      <c r="P1085" s="41"/>
      <c r="Q1085" s="41"/>
      <c r="R1085" s="41"/>
      <c r="S1085" s="41"/>
      <c r="T1085" s="41"/>
      <c r="U1085" s="41"/>
      <c r="V1085" s="41"/>
      <c r="W1085" s="41"/>
      <c r="X1085" s="41"/>
      <c r="Y1085" s="43"/>
      <c r="Z1085" s="41"/>
      <c r="AA1085" s="44"/>
      <c r="AB1085" s="79"/>
      <c r="AC1085" s="44"/>
    </row>
    <row r="1086" spans="4:29" x14ac:dyDescent="0.35">
      <c r="D1086" s="37"/>
      <c r="E1086" s="37"/>
      <c r="F1086" s="37"/>
      <c r="G1086" s="37"/>
      <c r="H1086" s="37"/>
      <c r="I1086" s="38"/>
      <c r="J1086" s="37"/>
      <c r="K1086" s="38"/>
      <c r="L1086" s="37"/>
      <c r="M1086" s="37"/>
      <c r="N1086" s="37"/>
      <c r="O1086" s="37"/>
      <c r="P1086" s="37"/>
      <c r="Q1086" s="37"/>
      <c r="R1086" s="37"/>
      <c r="S1086" s="37"/>
      <c r="T1086" s="37"/>
      <c r="U1086" s="37"/>
      <c r="V1086" s="37"/>
      <c r="W1086" s="37"/>
      <c r="X1086" s="37"/>
      <c r="Y1086" s="39"/>
      <c r="Z1086" s="37"/>
      <c r="AA1086" s="40"/>
      <c r="AB1086" s="78"/>
      <c r="AC1086" s="40"/>
    </row>
    <row r="1087" spans="4:29" x14ac:dyDescent="0.35">
      <c r="D1087" s="37"/>
      <c r="E1087" s="37"/>
      <c r="F1087" s="37"/>
      <c r="G1087" s="37"/>
      <c r="H1087" s="37"/>
      <c r="I1087" s="38"/>
      <c r="J1087" s="37"/>
      <c r="K1087" s="38"/>
      <c r="L1087" s="37"/>
      <c r="M1087" s="37"/>
      <c r="N1087" s="37"/>
      <c r="O1087" s="37"/>
      <c r="P1087" s="37"/>
      <c r="Q1087" s="37"/>
      <c r="R1087" s="37"/>
      <c r="S1087" s="37"/>
      <c r="T1087" s="37"/>
      <c r="U1087" s="37"/>
      <c r="V1087" s="37"/>
      <c r="W1087" s="37"/>
      <c r="X1087" s="37"/>
      <c r="Y1087" s="39"/>
      <c r="Z1087" s="37"/>
      <c r="AA1087" s="40"/>
      <c r="AB1087" s="78"/>
      <c r="AC1087" s="40"/>
    </row>
    <row r="1088" spans="4:29" x14ac:dyDescent="0.35">
      <c r="D1088" s="41"/>
      <c r="E1088" s="41"/>
      <c r="F1088" s="41"/>
      <c r="G1088" s="41"/>
      <c r="H1088" s="41"/>
      <c r="I1088" s="42"/>
      <c r="J1088" s="41"/>
      <c r="K1088" s="42"/>
      <c r="L1088" s="41"/>
      <c r="M1088" s="41"/>
      <c r="N1088" s="41"/>
      <c r="O1088" s="41"/>
      <c r="P1088" s="41"/>
      <c r="Q1088" s="41"/>
      <c r="R1088" s="41"/>
      <c r="S1088" s="41"/>
      <c r="T1088" s="41"/>
      <c r="U1088" s="41"/>
      <c r="V1088" s="41"/>
      <c r="W1088" s="41"/>
      <c r="X1088" s="41"/>
      <c r="Y1088" s="43"/>
      <c r="Z1088" s="41"/>
      <c r="AA1088" s="44"/>
      <c r="AB1088" s="79"/>
      <c r="AC1088" s="44"/>
    </row>
    <row r="1089" spans="4:29" x14ac:dyDescent="0.35">
      <c r="D1089" s="37"/>
      <c r="E1089" s="37"/>
      <c r="F1089" s="37"/>
      <c r="G1089" s="37"/>
      <c r="H1089" s="37"/>
      <c r="I1089" s="38"/>
      <c r="J1089" s="37"/>
      <c r="K1089" s="38"/>
      <c r="L1089" s="37"/>
      <c r="M1089" s="37"/>
      <c r="N1089" s="37"/>
      <c r="O1089" s="37"/>
      <c r="P1089" s="37"/>
      <c r="Q1089" s="37"/>
      <c r="R1089" s="37"/>
      <c r="S1089" s="37"/>
      <c r="T1089" s="37"/>
      <c r="U1089" s="37"/>
      <c r="V1089" s="37"/>
      <c r="W1089" s="37"/>
      <c r="X1089" s="37"/>
      <c r="Y1089" s="39"/>
      <c r="Z1089" s="37"/>
      <c r="AA1089" s="40"/>
      <c r="AB1089" s="78"/>
      <c r="AC1089" s="40"/>
    </row>
    <row r="1090" spans="4:29" x14ac:dyDescent="0.35">
      <c r="D1090" s="37"/>
      <c r="E1090" s="37"/>
      <c r="F1090" s="37"/>
      <c r="G1090" s="37"/>
      <c r="H1090" s="37"/>
      <c r="I1090" s="38"/>
      <c r="J1090" s="37"/>
      <c r="K1090" s="38"/>
      <c r="L1090" s="37"/>
      <c r="M1090" s="37"/>
      <c r="N1090" s="37"/>
      <c r="O1090" s="37"/>
      <c r="P1090" s="37"/>
      <c r="Q1090" s="37"/>
      <c r="R1090" s="37"/>
      <c r="S1090" s="37"/>
      <c r="T1090" s="37"/>
      <c r="U1090" s="37"/>
      <c r="V1090" s="37"/>
      <c r="W1090" s="37"/>
      <c r="X1090" s="37"/>
      <c r="Y1090" s="39"/>
      <c r="Z1090" s="37"/>
      <c r="AA1090" s="40"/>
      <c r="AB1090" s="78"/>
      <c r="AC1090" s="40"/>
    </row>
    <row r="1091" spans="4:29" x14ac:dyDescent="0.35">
      <c r="D1091" s="37"/>
      <c r="E1091" s="37"/>
      <c r="F1091" s="37"/>
      <c r="G1091" s="37"/>
      <c r="H1091" s="37"/>
      <c r="I1091" s="38"/>
      <c r="J1091" s="37"/>
      <c r="K1091" s="38"/>
      <c r="L1091" s="37"/>
      <c r="M1091" s="37"/>
      <c r="N1091" s="37"/>
      <c r="O1091" s="37"/>
      <c r="P1091" s="37"/>
      <c r="Q1091" s="37"/>
      <c r="R1091" s="37"/>
      <c r="S1091" s="37"/>
      <c r="T1091" s="37"/>
      <c r="U1091" s="37"/>
      <c r="V1091" s="37"/>
      <c r="W1091" s="37"/>
      <c r="X1091" s="37"/>
      <c r="Y1091" s="39"/>
      <c r="Z1091" s="37"/>
      <c r="AA1091" s="40"/>
      <c r="AB1091" s="78"/>
      <c r="AC1091" s="40"/>
    </row>
    <row r="1092" spans="4:29" x14ac:dyDescent="0.35">
      <c r="D1092" s="37"/>
      <c r="E1092" s="37"/>
      <c r="F1092" s="37"/>
      <c r="G1092" s="37"/>
      <c r="H1092" s="37"/>
      <c r="I1092" s="38"/>
      <c r="J1092" s="37"/>
      <c r="K1092" s="38"/>
      <c r="L1092" s="37"/>
      <c r="M1092" s="37"/>
      <c r="N1092" s="37"/>
      <c r="O1092" s="37"/>
      <c r="P1092" s="37"/>
      <c r="Q1092" s="37"/>
      <c r="R1092" s="37"/>
      <c r="S1092" s="37"/>
      <c r="T1092" s="37"/>
      <c r="U1092" s="37"/>
      <c r="V1092" s="37"/>
      <c r="W1092" s="37"/>
      <c r="X1092" s="37"/>
      <c r="Y1092" s="39"/>
      <c r="Z1092" s="37"/>
      <c r="AA1092" s="40"/>
      <c r="AB1092" s="78"/>
      <c r="AC1092" s="40"/>
    </row>
    <row r="1093" spans="4:29" x14ac:dyDescent="0.35">
      <c r="D1093" s="37"/>
      <c r="E1093" s="37"/>
      <c r="F1093" s="37"/>
      <c r="G1093" s="37"/>
      <c r="H1093" s="37"/>
      <c r="I1093" s="38"/>
      <c r="J1093" s="37"/>
      <c r="K1093" s="38"/>
      <c r="L1093" s="37"/>
      <c r="M1093" s="37"/>
      <c r="N1093" s="37"/>
      <c r="O1093" s="37"/>
      <c r="P1093" s="37"/>
      <c r="Q1093" s="37"/>
      <c r="R1093" s="37"/>
      <c r="S1093" s="37"/>
      <c r="T1093" s="37"/>
      <c r="U1093" s="37"/>
      <c r="V1093" s="37"/>
      <c r="W1093" s="37"/>
      <c r="X1093" s="37"/>
      <c r="Y1093" s="39"/>
      <c r="Z1093" s="37"/>
      <c r="AA1093" s="40"/>
      <c r="AB1093" s="78"/>
      <c r="AC1093" s="40"/>
    </row>
    <row r="1094" spans="4:29" x14ac:dyDescent="0.35">
      <c r="D1094" s="37"/>
      <c r="E1094" s="37"/>
      <c r="F1094" s="37"/>
      <c r="G1094" s="37"/>
      <c r="H1094" s="37"/>
      <c r="I1094" s="38"/>
      <c r="J1094" s="37"/>
      <c r="K1094" s="38"/>
      <c r="L1094" s="37"/>
      <c r="M1094" s="37"/>
      <c r="N1094" s="37"/>
      <c r="O1094" s="37"/>
      <c r="P1094" s="37"/>
      <c r="Q1094" s="37"/>
      <c r="R1094" s="37"/>
      <c r="S1094" s="37"/>
      <c r="T1094" s="37"/>
      <c r="U1094" s="37"/>
      <c r="V1094" s="37"/>
      <c r="W1094" s="37"/>
      <c r="X1094" s="37"/>
      <c r="Y1094" s="39"/>
      <c r="Z1094" s="37"/>
      <c r="AA1094" s="40"/>
      <c r="AB1094" s="78"/>
      <c r="AC1094" s="40"/>
    </row>
    <row r="1095" spans="4:29" x14ac:dyDescent="0.35">
      <c r="D1095" s="37"/>
      <c r="E1095" s="37"/>
      <c r="F1095" s="37"/>
      <c r="G1095" s="37"/>
      <c r="H1095" s="37"/>
      <c r="I1095" s="38"/>
      <c r="J1095" s="37"/>
      <c r="K1095" s="38"/>
      <c r="L1095" s="37"/>
      <c r="M1095" s="37"/>
      <c r="N1095" s="37"/>
      <c r="O1095" s="37"/>
      <c r="P1095" s="37"/>
      <c r="Q1095" s="37"/>
      <c r="R1095" s="37"/>
      <c r="S1095" s="37"/>
      <c r="T1095" s="37"/>
      <c r="U1095" s="37"/>
      <c r="V1095" s="37"/>
      <c r="W1095" s="37"/>
      <c r="X1095" s="37"/>
      <c r="Y1095" s="39"/>
      <c r="Z1095" s="37"/>
      <c r="AA1095" s="40"/>
      <c r="AB1095" s="78"/>
      <c r="AC1095" s="40"/>
    </row>
    <row r="1096" spans="4:29" x14ac:dyDescent="0.35">
      <c r="D1096" s="37"/>
      <c r="E1096" s="37"/>
      <c r="F1096" s="37"/>
      <c r="G1096" s="37"/>
      <c r="H1096" s="37"/>
      <c r="I1096" s="38"/>
      <c r="J1096" s="37"/>
      <c r="K1096" s="38"/>
      <c r="L1096" s="37"/>
      <c r="M1096" s="37"/>
      <c r="N1096" s="37"/>
      <c r="O1096" s="37"/>
      <c r="P1096" s="37"/>
      <c r="Q1096" s="37"/>
      <c r="R1096" s="37"/>
      <c r="S1096" s="37"/>
      <c r="T1096" s="37"/>
      <c r="U1096" s="37"/>
      <c r="V1096" s="37"/>
      <c r="W1096" s="37"/>
      <c r="X1096" s="37"/>
      <c r="Y1096" s="39"/>
      <c r="Z1096" s="37"/>
      <c r="AA1096" s="40"/>
      <c r="AB1096" s="78"/>
      <c r="AC1096" s="40"/>
    </row>
    <row r="1097" spans="4:29" x14ac:dyDescent="0.35">
      <c r="D1097" s="37"/>
      <c r="E1097" s="37"/>
      <c r="F1097" s="37"/>
      <c r="G1097" s="37"/>
      <c r="H1097" s="37"/>
      <c r="I1097" s="38"/>
      <c r="J1097" s="37"/>
      <c r="K1097" s="38"/>
      <c r="L1097" s="37"/>
      <c r="M1097" s="37"/>
      <c r="N1097" s="37"/>
      <c r="O1097" s="37"/>
      <c r="P1097" s="37"/>
      <c r="Q1097" s="37"/>
      <c r="R1097" s="37"/>
      <c r="S1097" s="37"/>
      <c r="T1097" s="37"/>
      <c r="U1097" s="37"/>
      <c r="V1097" s="37"/>
      <c r="W1097" s="37"/>
      <c r="X1097" s="37"/>
      <c r="Y1097" s="39"/>
      <c r="Z1097" s="37"/>
      <c r="AA1097" s="40"/>
      <c r="AB1097" s="78"/>
      <c r="AC1097" s="40"/>
    </row>
    <row r="1098" spans="4:29" x14ac:dyDescent="0.35">
      <c r="D1098" s="37"/>
      <c r="E1098" s="37"/>
      <c r="F1098" s="37"/>
      <c r="G1098" s="37"/>
      <c r="H1098" s="37"/>
      <c r="I1098" s="38"/>
      <c r="J1098" s="37"/>
      <c r="K1098" s="38"/>
      <c r="L1098" s="37"/>
      <c r="M1098" s="37"/>
      <c r="N1098" s="37"/>
      <c r="O1098" s="37"/>
      <c r="P1098" s="37"/>
      <c r="Q1098" s="37"/>
      <c r="R1098" s="37"/>
      <c r="S1098" s="37"/>
      <c r="T1098" s="37"/>
      <c r="U1098" s="37"/>
      <c r="V1098" s="37"/>
      <c r="W1098" s="37"/>
      <c r="X1098" s="37"/>
      <c r="Y1098" s="39"/>
      <c r="Z1098" s="37"/>
      <c r="AA1098" s="40"/>
      <c r="AB1098" s="78"/>
      <c r="AC1098" s="40"/>
    </row>
    <row r="1099" spans="4:29" x14ac:dyDescent="0.35">
      <c r="D1099" s="37"/>
      <c r="E1099" s="37"/>
      <c r="F1099" s="37"/>
      <c r="G1099" s="37"/>
      <c r="H1099" s="37"/>
      <c r="I1099" s="38"/>
      <c r="J1099" s="37"/>
      <c r="K1099" s="38"/>
      <c r="L1099" s="37"/>
      <c r="M1099" s="37"/>
      <c r="N1099" s="37"/>
      <c r="O1099" s="37"/>
      <c r="P1099" s="37"/>
      <c r="Q1099" s="37"/>
      <c r="R1099" s="37"/>
      <c r="S1099" s="37"/>
      <c r="T1099" s="37"/>
      <c r="U1099" s="37"/>
      <c r="V1099" s="37"/>
      <c r="W1099" s="37"/>
      <c r="X1099" s="37"/>
      <c r="Y1099" s="39"/>
      <c r="Z1099" s="37"/>
      <c r="AA1099" s="40"/>
      <c r="AB1099" s="78"/>
      <c r="AC1099" s="40"/>
    </row>
    <row r="1100" spans="4:29" x14ac:dyDescent="0.35">
      <c r="D1100" s="37"/>
      <c r="E1100" s="37"/>
      <c r="F1100" s="37"/>
      <c r="G1100" s="37"/>
      <c r="H1100" s="37"/>
      <c r="I1100" s="38"/>
      <c r="J1100" s="37"/>
      <c r="K1100" s="38"/>
      <c r="L1100" s="37"/>
      <c r="M1100" s="37"/>
      <c r="N1100" s="37"/>
      <c r="O1100" s="37"/>
      <c r="P1100" s="37"/>
      <c r="Q1100" s="37"/>
      <c r="R1100" s="37"/>
      <c r="S1100" s="37"/>
      <c r="T1100" s="37"/>
      <c r="U1100" s="37"/>
      <c r="V1100" s="37"/>
      <c r="W1100" s="37"/>
      <c r="X1100" s="37"/>
      <c r="Y1100" s="39"/>
      <c r="Z1100" s="37"/>
      <c r="AA1100" s="40"/>
      <c r="AB1100" s="78"/>
      <c r="AC1100" s="40"/>
    </row>
    <row r="1101" spans="4:29" x14ac:dyDescent="0.35">
      <c r="D1101" s="37"/>
      <c r="E1101" s="37"/>
      <c r="F1101" s="37"/>
      <c r="G1101" s="37"/>
      <c r="H1101" s="37"/>
      <c r="I1101" s="38"/>
      <c r="J1101" s="37"/>
      <c r="K1101" s="38"/>
      <c r="L1101" s="37"/>
      <c r="M1101" s="37"/>
      <c r="N1101" s="37"/>
      <c r="O1101" s="37"/>
      <c r="P1101" s="37"/>
      <c r="Q1101" s="37"/>
      <c r="R1101" s="37"/>
      <c r="S1101" s="37"/>
      <c r="T1101" s="37"/>
      <c r="U1101" s="37"/>
      <c r="V1101" s="37"/>
      <c r="W1101" s="37"/>
      <c r="X1101" s="37"/>
      <c r="Y1101" s="39"/>
      <c r="Z1101" s="37"/>
      <c r="AA1101" s="40"/>
      <c r="AB1101" s="78"/>
      <c r="AC1101" s="40"/>
    </row>
    <row r="1102" spans="4:29" x14ac:dyDescent="0.35">
      <c r="D1102" s="37"/>
      <c r="E1102" s="37"/>
      <c r="F1102" s="37"/>
      <c r="G1102" s="37"/>
      <c r="H1102" s="37"/>
      <c r="I1102" s="38"/>
      <c r="J1102" s="37"/>
      <c r="K1102" s="38"/>
      <c r="L1102" s="37"/>
      <c r="M1102" s="37"/>
      <c r="N1102" s="37"/>
      <c r="O1102" s="37"/>
      <c r="P1102" s="37"/>
      <c r="Q1102" s="37"/>
      <c r="R1102" s="37"/>
      <c r="S1102" s="37"/>
      <c r="T1102" s="37"/>
      <c r="U1102" s="37"/>
      <c r="V1102" s="37"/>
      <c r="W1102" s="37"/>
      <c r="X1102" s="37"/>
      <c r="Y1102" s="39"/>
      <c r="Z1102" s="37"/>
      <c r="AA1102" s="40"/>
      <c r="AB1102" s="78"/>
      <c r="AC1102" s="40"/>
    </row>
    <row r="1103" spans="4:29" x14ac:dyDescent="0.35">
      <c r="D1103" s="37"/>
      <c r="E1103" s="37"/>
      <c r="F1103" s="37"/>
      <c r="G1103" s="37"/>
      <c r="H1103" s="37"/>
      <c r="I1103" s="38"/>
      <c r="J1103" s="37"/>
      <c r="K1103" s="38"/>
      <c r="L1103" s="37"/>
      <c r="M1103" s="37"/>
      <c r="N1103" s="37"/>
      <c r="O1103" s="37"/>
      <c r="P1103" s="37"/>
      <c r="Q1103" s="37"/>
      <c r="R1103" s="37"/>
      <c r="S1103" s="37"/>
      <c r="T1103" s="37"/>
      <c r="U1103" s="37"/>
      <c r="V1103" s="37"/>
      <c r="W1103" s="37"/>
      <c r="X1103" s="37"/>
      <c r="Y1103" s="39"/>
      <c r="Z1103" s="37"/>
      <c r="AA1103" s="40"/>
      <c r="AB1103" s="78"/>
      <c r="AC1103" s="40"/>
    </row>
    <row r="1104" spans="4:29" x14ac:dyDescent="0.35">
      <c r="D1104" s="37"/>
      <c r="E1104" s="37"/>
      <c r="F1104" s="37"/>
      <c r="G1104" s="37"/>
      <c r="H1104" s="37"/>
      <c r="I1104" s="38"/>
      <c r="J1104" s="37"/>
      <c r="K1104" s="38"/>
      <c r="L1104" s="37"/>
      <c r="M1104" s="37"/>
      <c r="N1104" s="37"/>
      <c r="O1104" s="37"/>
      <c r="P1104" s="37"/>
      <c r="Q1104" s="37"/>
      <c r="R1104" s="37"/>
      <c r="S1104" s="37"/>
      <c r="T1104" s="37"/>
      <c r="U1104" s="37"/>
      <c r="V1104" s="37"/>
      <c r="W1104" s="37"/>
      <c r="X1104" s="37"/>
      <c r="Y1104" s="39"/>
      <c r="Z1104" s="37"/>
      <c r="AA1104" s="40"/>
      <c r="AB1104" s="78"/>
      <c r="AC1104" s="40"/>
    </row>
    <row r="1105" spans="4:29" x14ac:dyDescent="0.35">
      <c r="D1105" s="37"/>
      <c r="E1105" s="37"/>
      <c r="F1105" s="37"/>
      <c r="G1105" s="37"/>
      <c r="H1105" s="37"/>
      <c r="I1105" s="38"/>
      <c r="J1105" s="37"/>
      <c r="K1105" s="38"/>
      <c r="L1105" s="37"/>
      <c r="M1105" s="37"/>
      <c r="N1105" s="37"/>
      <c r="O1105" s="37"/>
      <c r="P1105" s="37"/>
      <c r="Q1105" s="37"/>
      <c r="R1105" s="37"/>
      <c r="S1105" s="37"/>
      <c r="T1105" s="37"/>
      <c r="U1105" s="37"/>
      <c r="V1105" s="37"/>
      <c r="W1105" s="37"/>
      <c r="X1105" s="37"/>
      <c r="Y1105" s="39"/>
      <c r="Z1105" s="37"/>
      <c r="AA1105" s="40"/>
      <c r="AB1105" s="78"/>
      <c r="AC1105" s="40"/>
    </row>
    <row r="1106" spans="4:29" x14ac:dyDescent="0.35">
      <c r="D1106" s="37"/>
      <c r="E1106" s="37"/>
      <c r="F1106" s="37"/>
      <c r="G1106" s="37"/>
      <c r="H1106" s="37"/>
      <c r="I1106" s="38"/>
      <c r="J1106" s="37"/>
      <c r="K1106" s="38"/>
      <c r="L1106" s="37"/>
      <c r="M1106" s="37"/>
      <c r="N1106" s="37"/>
      <c r="O1106" s="37"/>
      <c r="P1106" s="37"/>
      <c r="Q1106" s="37"/>
      <c r="R1106" s="37"/>
      <c r="S1106" s="37"/>
      <c r="T1106" s="37"/>
      <c r="U1106" s="37"/>
      <c r="V1106" s="37"/>
      <c r="W1106" s="37"/>
      <c r="X1106" s="37"/>
      <c r="Y1106" s="39"/>
      <c r="Z1106" s="37"/>
      <c r="AA1106" s="40"/>
      <c r="AB1106" s="78"/>
      <c r="AC1106" s="40"/>
    </row>
    <row r="1107" spans="4:29" x14ac:dyDescent="0.35">
      <c r="D1107" s="37"/>
      <c r="E1107" s="37"/>
      <c r="F1107" s="37"/>
      <c r="G1107" s="37"/>
      <c r="H1107" s="37"/>
      <c r="I1107" s="38"/>
      <c r="J1107" s="37"/>
      <c r="K1107" s="38"/>
      <c r="L1107" s="37"/>
      <c r="M1107" s="37"/>
      <c r="N1107" s="37"/>
      <c r="O1107" s="37"/>
      <c r="P1107" s="37"/>
      <c r="Q1107" s="37"/>
      <c r="R1107" s="37"/>
      <c r="S1107" s="37"/>
      <c r="T1107" s="37"/>
      <c r="U1107" s="37"/>
      <c r="V1107" s="37"/>
      <c r="W1107" s="37"/>
      <c r="X1107" s="37"/>
      <c r="Y1107" s="39"/>
      <c r="Z1107" s="37"/>
      <c r="AA1107" s="40"/>
      <c r="AB1107" s="78"/>
      <c r="AC1107" s="40"/>
    </row>
    <row r="1108" spans="4:29" x14ac:dyDescent="0.35">
      <c r="D1108" s="41"/>
      <c r="E1108" s="41"/>
      <c r="F1108" s="41"/>
      <c r="G1108" s="41"/>
      <c r="H1108" s="41"/>
      <c r="I1108" s="42"/>
      <c r="J1108" s="41"/>
      <c r="K1108" s="42"/>
      <c r="L1108" s="41"/>
      <c r="M1108" s="41"/>
      <c r="N1108" s="41"/>
      <c r="O1108" s="41"/>
      <c r="P1108" s="41"/>
      <c r="Q1108" s="41"/>
      <c r="R1108" s="41"/>
      <c r="S1108" s="41"/>
      <c r="T1108" s="41"/>
      <c r="U1108" s="41"/>
      <c r="V1108" s="41"/>
      <c r="W1108" s="41"/>
      <c r="X1108" s="41"/>
      <c r="Y1108" s="43"/>
      <c r="Z1108" s="41"/>
      <c r="AA1108" s="44"/>
      <c r="AB1108" s="79"/>
      <c r="AC1108" s="44"/>
    </row>
    <row r="1109" spans="4:29" x14ac:dyDescent="0.35">
      <c r="D1109" s="41"/>
      <c r="E1109" s="41"/>
      <c r="F1109" s="41"/>
      <c r="G1109" s="41"/>
      <c r="H1109" s="41"/>
      <c r="I1109" s="42"/>
      <c r="J1109" s="41"/>
      <c r="K1109" s="42"/>
      <c r="L1109" s="41"/>
      <c r="M1109" s="41"/>
      <c r="N1109" s="41"/>
      <c r="O1109" s="41"/>
      <c r="P1109" s="41"/>
      <c r="Q1109" s="41"/>
      <c r="R1109" s="41"/>
      <c r="S1109" s="41"/>
      <c r="T1109" s="41"/>
      <c r="U1109" s="41"/>
      <c r="V1109" s="41"/>
      <c r="W1109" s="41"/>
      <c r="X1109" s="41"/>
      <c r="Y1109" s="43"/>
      <c r="Z1109" s="41"/>
      <c r="AA1109" s="44"/>
      <c r="AB1109" s="79"/>
      <c r="AC1109" s="44"/>
    </row>
    <row r="1110" spans="4:29" x14ac:dyDescent="0.35">
      <c r="D1110" s="37"/>
      <c r="E1110" s="37"/>
      <c r="F1110" s="37"/>
      <c r="G1110" s="37"/>
      <c r="H1110" s="37"/>
      <c r="I1110" s="38"/>
      <c r="J1110" s="37"/>
      <c r="K1110" s="38"/>
      <c r="L1110" s="37"/>
      <c r="M1110" s="37"/>
      <c r="N1110" s="37"/>
      <c r="O1110" s="37"/>
      <c r="P1110" s="37"/>
      <c r="Q1110" s="37"/>
      <c r="R1110" s="37"/>
      <c r="S1110" s="37"/>
      <c r="T1110" s="37"/>
      <c r="U1110" s="37"/>
      <c r="V1110" s="37"/>
      <c r="W1110" s="37"/>
      <c r="X1110" s="37"/>
      <c r="Y1110" s="39"/>
      <c r="Z1110" s="37"/>
      <c r="AA1110" s="40"/>
      <c r="AB1110" s="78"/>
      <c r="AC1110" s="40"/>
    </row>
    <row r="1111" spans="4:29" x14ac:dyDescent="0.35">
      <c r="D1111" s="37"/>
      <c r="E1111" s="37"/>
      <c r="F1111" s="37"/>
      <c r="G1111" s="37"/>
      <c r="H1111" s="37"/>
      <c r="I1111" s="38"/>
      <c r="J1111" s="37"/>
      <c r="K1111" s="38"/>
      <c r="L1111" s="37"/>
      <c r="M1111" s="37"/>
      <c r="N1111" s="37"/>
      <c r="O1111" s="37"/>
      <c r="P1111" s="37"/>
      <c r="Q1111" s="37"/>
      <c r="R1111" s="37"/>
      <c r="S1111" s="37"/>
      <c r="T1111" s="37"/>
      <c r="U1111" s="37"/>
      <c r="V1111" s="37"/>
      <c r="W1111" s="37"/>
      <c r="X1111" s="37"/>
      <c r="Y1111" s="39"/>
      <c r="Z1111" s="37"/>
      <c r="AA1111" s="40"/>
      <c r="AB1111" s="78"/>
      <c r="AC1111" s="40"/>
    </row>
    <row r="1112" spans="4:29" x14ac:dyDescent="0.35">
      <c r="D1112" s="41"/>
      <c r="E1112" s="41"/>
      <c r="F1112" s="41"/>
      <c r="G1112" s="41"/>
      <c r="H1112" s="41"/>
      <c r="I1112" s="42"/>
      <c r="J1112" s="41"/>
      <c r="K1112" s="42"/>
      <c r="L1112" s="41"/>
      <c r="M1112" s="41"/>
      <c r="N1112" s="41"/>
      <c r="O1112" s="41"/>
      <c r="P1112" s="41"/>
      <c r="Q1112" s="41"/>
      <c r="R1112" s="41"/>
      <c r="S1112" s="41"/>
      <c r="T1112" s="41"/>
      <c r="U1112" s="41"/>
      <c r="V1112" s="41"/>
      <c r="W1112" s="41"/>
      <c r="X1112" s="41"/>
      <c r="Y1112" s="43"/>
      <c r="Z1112" s="41"/>
      <c r="AA1112" s="44"/>
      <c r="AB1112" s="79"/>
      <c r="AC1112" s="44"/>
    </row>
    <row r="1113" spans="4:29" x14ac:dyDescent="0.35">
      <c r="D1113" s="37"/>
      <c r="E1113" s="37"/>
      <c r="F1113" s="37"/>
      <c r="G1113" s="37"/>
      <c r="H1113" s="37"/>
      <c r="I1113" s="38"/>
      <c r="J1113" s="37"/>
      <c r="K1113" s="38"/>
      <c r="L1113" s="37"/>
      <c r="M1113" s="37"/>
      <c r="N1113" s="37"/>
      <c r="O1113" s="37"/>
      <c r="P1113" s="37"/>
      <c r="Q1113" s="37"/>
      <c r="R1113" s="37"/>
      <c r="S1113" s="37"/>
      <c r="T1113" s="37"/>
      <c r="U1113" s="37"/>
      <c r="V1113" s="37"/>
      <c r="W1113" s="37"/>
      <c r="X1113" s="37"/>
      <c r="Y1113" s="39"/>
      <c r="Z1113" s="37"/>
      <c r="AA1113" s="40"/>
      <c r="AB1113" s="78"/>
      <c r="AC1113" s="40"/>
    </row>
    <row r="1114" spans="4:29" x14ac:dyDescent="0.35">
      <c r="D1114" s="37"/>
      <c r="E1114" s="37"/>
      <c r="F1114" s="37"/>
      <c r="G1114" s="37"/>
      <c r="H1114" s="37"/>
      <c r="I1114" s="38"/>
      <c r="J1114" s="37"/>
      <c r="K1114" s="38"/>
      <c r="L1114" s="37"/>
      <c r="M1114" s="37"/>
      <c r="N1114" s="37"/>
      <c r="O1114" s="37"/>
      <c r="P1114" s="37"/>
      <c r="Q1114" s="37"/>
      <c r="R1114" s="37"/>
      <c r="S1114" s="37"/>
      <c r="T1114" s="37"/>
      <c r="U1114" s="37"/>
      <c r="V1114" s="37"/>
      <c r="W1114" s="37"/>
      <c r="X1114" s="37"/>
      <c r="Y1114" s="39"/>
      <c r="Z1114" s="37"/>
      <c r="AA1114" s="40"/>
      <c r="AB1114" s="78"/>
      <c r="AC1114" s="40"/>
    </row>
    <row r="1115" spans="4:29" x14ac:dyDescent="0.35">
      <c r="D1115" s="37"/>
      <c r="E1115" s="37"/>
      <c r="F1115" s="37"/>
      <c r="G1115" s="37"/>
      <c r="H1115" s="37"/>
      <c r="I1115" s="38"/>
      <c r="J1115" s="37"/>
      <c r="K1115" s="38"/>
      <c r="L1115" s="37"/>
      <c r="M1115" s="37"/>
      <c r="N1115" s="37"/>
      <c r="O1115" s="37"/>
      <c r="P1115" s="37"/>
      <c r="Q1115" s="37"/>
      <c r="R1115" s="37"/>
      <c r="S1115" s="37"/>
      <c r="T1115" s="37"/>
      <c r="U1115" s="37"/>
      <c r="V1115" s="37"/>
      <c r="W1115" s="37"/>
      <c r="X1115" s="37"/>
      <c r="Y1115" s="39"/>
      <c r="Z1115" s="37"/>
      <c r="AA1115" s="40"/>
      <c r="AB1115" s="78"/>
      <c r="AC1115" s="40"/>
    </row>
    <row r="1116" spans="4:29" x14ac:dyDescent="0.35">
      <c r="D1116" s="37"/>
      <c r="E1116" s="37"/>
      <c r="F1116" s="37"/>
      <c r="G1116" s="37"/>
      <c r="H1116" s="37"/>
      <c r="I1116" s="38"/>
      <c r="J1116" s="37"/>
      <c r="K1116" s="38"/>
      <c r="L1116" s="37"/>
      <c r="M1116" s="37"/>
      <c r="N1116" s="37"/>
      <c r="O1116" s="37"/>
      <c r="P1116" s="37"/>
      <c r="Q1116" s="37"/>
      <c r="R1116" s="37"/>
      <c r="S1116" s="37"/>
      <c r="T1116" s="37"/>
      <c r="U1116" s="37"/>
      <c r="V1116" s="37"/>
      <c r="W1116" s="37"/>
      <c r="X1116" s="37"/>
      <c r="Y1116" s="39"/>
      <c r="Z1116" s="37"/>
      <c r="AA1116" s="40"/>
      <c r="AB1116" s="78"/>
      <c r="AC1116" s="40"/>
    </row>
    <row r="1117" spans="4:29" x14ac:dyDescent="0.35">
      <c r="D1117" s="37"/>
      <c r="E1117" s="37"/>
      <c r="F1117" s="37"/>
      <c r="G1117" s="37"/>
      <c r="H1117" s="37"/>
      <c r="I1117" s="38"/>
      <c r="J1117" s="37"/>
      <c r="K1117" s="38"/>
      <c r="L1117" s="37"/>
      <c r="M1117" s="37"/>
      <c r="N1117" s="37"/>
      <c r="O1117" s="37"/>
      <c r="P1117" s="37"/>
      <c r="Q1117" s="37"/>
      <c r="R1117" s="37"/>
      <c r="S1117" s="37"/>
      <c r="T1117" s="37"/>
      <c r="U1117" s="37"/>
      <c r="V1117" s="37"/>
      <c r="W1117" s="37"/>
      <c r="X1117" s="37"/>
      <c r="Y1117" s="39"/>
      <c r="Z1117" s="37"/>
      <c r="AA1117" s="40"/>
      <c r="AB1117" s="78"/>
      <c r="AC1117" s="40"/>
    </row>
    <row r="1118" spans="4:29" x14ac:dyDescent="0.35">
      <c r="D1118" s="41"/>
      <c r="E1118" s="41"/>
      <c r="F1118" s="41"/>
      <c r="G1118" s="41"/>
      <c r="H1118" s="41"/>
      <c r="I1118" s="42"/>
      <c r="J1118" s="41"/>
      <c r="K1118" s="42"/>
      <c r="L1118" s="41"/>
      <c r="M1118" s="41"/>
      <c r="N1118" s="41"/>
      <c r="O1118" s="41"/>
      <c r="P1118" s="41"/>
      <c r="Q1118" s="41"/>
      <c r="R1118" s="41"/>
      <c r="S1118" s="41"/>
      <c r="T1118" s="41"/>
      <c r="U1118" s="41"/>
      <c r="V1118" s="41"/>
      <c r="W1118" s="41"/>
      <c r="X1118" s="41"/>
      <c r="Y1118" s="43"/>
      <c r="Z1118" s="41"/>
      <c r="AA1118" s="44"/>
      <c r="AB1118" s="79"/>
      <c r="AC1118" s="44"/>
    </row>
    <row r="1119" spans="4:29" x14ac:dyDescent="0.35">
      <c r="D1119" s="37"/>
      <c r="E1119" s="37"/>
      <c r="F1119" s="37"/>
      <c r="G1119" s="37"/>
      <c r="H1119" s="37"/>
      <c r="I1119" s="38"/>
      <c r="J1119" s="37"/>
      <c r="K1119" s="38"/>
      <c r="L1119" s="37"/>
      <c r="M1119" s="37"/>
      <c r="N1119" s="37"/>
      <c r="O1119" s="37"/>
      <c r="P1119" s="37"/>
      <c r="Q1119" s="37"/>
      <c r="R1119" s="37"/>
      <c r="S1119" s="37"/>
      <c r="T1119" s="37"/>
      <c r="U1119" s="37"/>
      <c r="V1119" s="37"/>
      <c r="W1119" s="37"/>
      <c r="X1119" s="37"/>
      <c r="Y1119" s="39"/>
      <c r="Z1119" s="37"/>
      <c r="AA1119" s="40"/>
      <c r="AB1119" s="78"/>
      <c r="AC1119" s="40"/>
    </row>
    <row r="1120" spans="4:29" x14ac:dyDescent="0.35">
      <c r="D1120" s="37"/>
      <c r="E1120" s="37"/>
      <c r="F1120" s="37"/>
      <c r="G1120" s="37"/>
      <c r="H1120" s="37"/>
      <c r="I1120" s="38"/>
      <c r="J1120" s="37"/>
      <c r="K1120" s="38"/>
      <c r="L1120" s="37"/>
      <c r="M1120" s="37"/>
      <c r="N1120" s="37"/>
      <c r="O1120" s="37"/>
      <c r="P1120" s="37"/>
      <c r="Q1120" s="37"/>
      <c r="R1120" s="37"/>
      <c r="S1120" s="37"/>
      <c r="T1120" s="37"/>
      <c r="U1120" s="37"/>
      <c r="V1120" s="37"/>
      <c r="W1120" s="37"/>
      <c r="X1120" s="37"/>
      <c r="Y1120" s="39"/>
      <c r="Z1120" s="37"/>
      <c r="AA1120" s="40"/>
      <c r="AB1120" s="78"/>
      <c r="AC1120" s="40"/>
    </row>
    <row r="1121" spans="4:29" x14ac:dyDescent="0.35">
      <c r="D1121" s="37"/>
      <c r="E1121" s="37"/>
      <c r="F1121" s="37"/>
      <c r="G1121" s="37"/>
      <c r="H1121" s="37"/>
      <c r="I1121" s="38"/>
      <c r="J1121" s="37"/>
      <c r="K1121" s="38"/>
      <c r="L1121" s="37"/>
      <c r="M1121" s="37"/>
      <c r="N1121" s="37"/>
      <c r="O1121" s="37"/>
      <c r="P1121" s="37"/>
      <c r="Q1121" s="37"/>
      <c r="R1121" s="37"/>
      <c r="S1121" s="37"/>
      <c r="T1121" s="37"/>
      <c r="U1121" s="37"/>
      <c r="V1121" s="37"/>
      <c r="W1121" s="37"/>
      <c r="X1121" s="37"/>
      <c r="Y1121" s="39"/>
      <c r="Z1121" s="37"/>
      <c r="AA1121" s="40"/>
      <c r="AB1121" s="78"/>
      <c r="AC1121" s="40"/>
    </row>
    <row r="1122" spans="4:29" x14ac:dyDescent="0.35">
      <c r="D1122" s="37"/>
      <c r="E1122" s="37"/>
      <c r="F1122" s="37"/>
      <c r="G1122" s="37"/>
      <c r="H1122" s="37"/>
      <c r="I1122" s="38"/>
      <c r="J1122" s="37"/>
      <c r="K1122" s="38"/>
      <c r="L1122" s="37"/>
      <c r="M1122" s="37"/>
      <c r="N1122" s="37"/>
      <c r="O1122" s="37"/>
      <c r="P1122" s="37"/>
      <c r="Q1122" s="37"/>
      <c r="R1122" s="37"/>
      <c r="S1122" s="37"/>
      <c r="T1122" s="37"/>
      <c r="U1122" s="37"/>
      <c r="V1122" s="37"/>
      <c r="W1122" s="37"/>
      <c r="X1122" s="37"/>
      <c r="Y1122" s="39"/>
      <c r="Z1122" s="37"/>
      <c r="AA1122" s="40"/>
      <c r="AB1122" s="78"/>
      <c r="AC1122" s="40"/>
    </row>
    <row r="1123" spans="4:29" x14ac:dyDescent="0.35">
      <c r="D1123" s="37"/>
      <c r="E1123" s="37"/>
      <c r="F1123" s="37"/>
      <c r="G1123" s="37"/>
      <c r="H1123" s="37"/>
      <c r="I1123" s="38"/>
      <c r="J1123" s="37"/>
      <c r="K1123" s="38"/>
      <c r="L1123" s="37"/>
      <c r="M1123" s="37"/>
      <c r="N1123" s="37"/>
      <c r="O1123" s="37"/>
      <c r="P1123" s="37"/>
      <c r="Q1123" s="37"/>
      <c r="R1123" s="37"/>
      <c r="S1123" s="37"/>
      <c r="T1123" s="37"/>
      <c r="U1123" s="37"/>
      <c r="V1123" s="37"/>
      <c r="W1123" s="37"/>
      <c r="X1123" s="37"/>
      <c r="Y1123" s="39"/>
      <c r="Z1123" s="37"/>
      <c r="AA1123" s="40"/>
      <c r="AB1123" s="78"/>
      <c r="AC1123" s="40"/>
    </row>
    <row r="1124" spans="4:29" x14ac:dyDescent="0.35">
      <c r="D1124" s="37"/>
      <c r="E1124" s="37"/>
      <c r="F1124" s="37"/>
      <c r="G1124" s="37"/>
      <c r="H1124" s="37"/>
      <c r="I1124" s="38"/>
      <c r="J1124" s="37"/>
      <c r="K1124" s="38"/>
      <c r="L1124" s="37"/>
      <c r="M1124" s="37"/>
      <c r="N1124" s="37"/>
      <c r="O1124" s="37"/>
      <c r="P1124" s="37"/>
      <c r="Q1124" s="37"/>
      <c r="R1124" s="37"/>
      <c r="S1124" s="37"/>
      <c r="T1124" s="37"/>
      <c r="U1124" s="37"/>
      <c r="V1124" s="37"/>
      <c r="W1124" s="37"/>
      <c r="X1124" s="37"/>
      <c r="Y1124" s="39"/>
      <c r="Z1124" s="37"/>
      <c r="AA1124" s="40"/>
      <c r="AB1124" s="78"/>
      <c r="AC1124" s="40"/>
    </row>
    <row r="1125" spans="4:29" x14ac:dyDescent="0.35">
      <c r="D1125" s="37"/>
      <c r="E1125" s="37"/>
      <c r="F1125" s="37"/>
      <c r="G1125" s="37"/>
      <c r="H1125" s="37"/>
      <c r="I1125" s="38"/>
      <c r="J1125" s="37"/>
      <c r="K1125" s="38"/>
      <c r="L1125" s="37"/>
      <c r="M1125" s="37"/>
      <c r="N1125" s="37"/>
      <c r="O1125" s="37"/>
      <c r="P1125" s="37"/>
      <c r="Q1125" s="37"/>
      <c r="R1125" s="37"/>
      <c r="S1125" s="37"/>
      <c r="T1125" s="37"/>
      <c r="U1125" s="37"/>
      <c r="V1125" s="37"/>
      <c r="W1125" s="37"/>
      <c r="X1125" s="37"/>
      <c r="Y1125" s="39"/>
      <c r="Z1125" s="37"/>
      <c r="AA1125" s="40"/>
      <c r="AB1125" s="78"/>
      <c r="AC1125" s="40"/>
    </row>
    <row r="1126" spans="4:29" x14ac:dyDescent="0.35">
      <c r="D1126" s="37"/>
      <c r="E1126" s="37"/>
      <c r="F1126" s="37"/>
      <c r="G1126" s="37"/>
      <c r="H1126" s="37"/>
      <c r="I1126" s="38"/>
      <c r="J1126" s="37"/>
      <c r="K1126" s="38"/>
      <c r="L1126" s="37"/>
      <c r="M1126" s="37"/>
      <c r="N1126" s="37"/>
      <c r="O1126" s="37"/>
      <c r="P1126" s="37"/>
      <c r="Q1126" s="37"/>
      <c r="R1126" s="37"/>
      <c r="S1126" s="37"/>
      <c r="T1126" s="37"/>
      <c r="U1126" s="37"/>
      <c r="V1126" s="37"/>
      <c r="W1126" s="37"/>
      <c r="X1126" s="37"/>
      <c r="Y1126" s="39"/>
      <c r="Z1126" s="37"/>
      <c r="AA1126" s="40"/>
      <c r="AB1126" s="78"/>
      <c r="AC1126" s="40"/>
    </row>
    <row r="1127" spans="4:29" x14ac:dyDescent="0.35">
      <c r="D1127" s="37"/>
      <c r="E1127" s="37"/>
      <c r="F1127" s="37"/>
      <c r="G1127" s="37"/>
      <c r="H1127" s="37"/>
      <c r="I1127" s="38"/>
      <c r="J1127" s="37"/>
      <c r="K1127" s="38"/>
      <c r="L1127" s="37"/>
      <c r="M1127" s="37"/>
      <c r="N1127" s="37"/>
      <c r="O1127" s="37"/>
      <c r="P1127" s="37"/>
      <c r="Q1127" s="37"/>
      <c r="R1127" s="37"/>
      <c r="S1127" s="37"/>
      <c r="T1127" s="37"/>
      <c r="U1127" s="37"/>
      <c r="V1127" s="37"/>
      <c r="W1127" s="37"/>
      <c r="X1127" s="37"/>
      <c r="Y1127" s="39"/>
      <c r="Z1127" s="37"/>
      <c r="AA1127" s="40"/>
      <c r="AB1127" s="78"/>
      <c r="AC1127" s="40"/>
    </row>
    <row r="1128" spans="4:29" x14ac:dyDescent="0.35">
      <c r="D1128" s="41"/>
      <c r="E1128" s="41"/>
      <c r="F1128" s="41"/>
      <c r="G1128" s="41"/>
      <c r="H1128" s="41"/>
      <c r="I1128" s="42"/>
      <c r="J1128" s="41"/>
      <c r="K1128" s="42"/>
      <c r="L1128" s="41"/>
      <c r="M1128" s="41"/>
      <c r="N1128" s="41"/>
      <c r="O1128" s="41"/>
      <c r="P1128" s="41"/>
      <c r="Q1128" s="41"/>
      <c r="R1128" s="41"/>
      <c r="S1128" s="41"/>
      <c r="T1128" s="41"/>
      <c r="U1128" s="41"/>
      <c r="V1128" s="41"/>
      <c r="W1128" s="41"/>
      <c r="X1128" s="41"/>
      <c r="Y1128" s="43"/>
      <c r="Z1128" s="41"/>
      <c r="AA1128" s="44"/>
      <c r="AB1128" s="79"/>
      <c r="AC1128" s="44"/>
    </row>
    <row r="1129" spans="4:29" x14ac:dyDescent="0.35">
      <c r="D1129" s="41"/>
      <c r="E1129" s="41"/>
      <c r="F1129" s="41"/>
      <c r="G1129" s="41"/>
      <c r="H1129" s="41"/>
      <c r="I1129" s="42"/>
      <c r="J1129" s="41"/>
      <c r="K1129" s="42"/>
      <c r="L1129" s="41"/>
      <c r="M1129" s="41"/>
      <c r="N1129" s="41"/>
      <c r="O1129" s="41"/>
      <c r="P1129" s="41"/>
      <c r="Q1129" s="41"/>
      <c r="R1129" s="41"/>
      <c r="S1129" s="41"/>
      <c r="T1129" s="41"/>
      <c r="U1129" s="41"/>
      <c r="V1129" s="41"/>
      <c r="W1129" s="41"/>
      <c r="X1129" s="41"/>
      <c r="Y1129" s="43"/>
      <c r="Z1129" s="41"/>
      <c r="AA1129" s="44"/>
      <c r="AB1129" s="79"/>
      <c r="AC1129" s="44"/>
    </row>
    <row r="1130" spans="4:29" x14ac:dyDescent="0.35">
      <c r="D1130" s="41"/>
      <c r="E1130" s="41"/>
      <c r="F1130" s="41"/>
      <c r="G1130" s="41"/>
      <c r="H1130" s="41"/>
      <c r="I1130" s="42"/>
      <c r="J1130" s="41"/>
      <c r="K1130" s="42"/>
      <c r="L1130" s="41"/>
      <c r="M1130" s="41"/>
      <c r="N1130" s="41"/>
      <c r="O1130" s="41"/>
      <c r="P1130" s="41"/>
      <c r="Q1130" s="41"/>
      <c r="R1130" s="41"/>
      <c r="S1130" s="41"/>
      <c r="T1130" s="41"/>
      <c r="U1130" s="41"/>
      <c r="V1130" s="41"/>
      <c r="W1130" s="41"/>
      <c r="X1130" s="41"/>
      <c r="Y1130" s="43"/>
      <c r="Z1130" s="41"/>
      <c r="AA1130" s="44"/>
      <c r="AB1130" s="79"/>
      <c r="AC1130" s="44"/>
    </row>
    <row r="1131" spans="4:29" x14ac:dyDescent="0.35">
      <c r="D1131" s="41"/>
      <c r="E1131" s="41"/>
      <c r="F1131" s="41"/>
      <c r="G1131" s="41"/>
      <c r="H1131" s="41"/>
      <c r="I1131" s="42"/>
      <c r="J1131" s="41"/>
      <c r="K1131" s="42"/>
      <c r="L1131" s="41"/>
      <c r="M1131" s="41"/>
      <c r="N1131" s="41"/>
      <c r="O1131" s="41"/>
      <c r="P1131" s="41"/>
      <c r="Q1131" s="41"/>
      <c r="R1131" s="41"/>
      <c r="S1131" s="41"/>
      <c r="T1131" s="41"/>
      <c r="U1131" s="41"/>
      <c r="V1131" s="41"/>
      <c r="W1131" s="41"/>
      <c r="X1131" s="41"/>
      <c r="Y1131" s="43"/>
      <c r="Z1131" s="41"/>
      <c r="AA1131" s="44"/>
      <c r="AB1131" s="79"/>
      <c r="AC1131" s="44"/>
    </row>
    <row r="1132" spans="4:29" x14ac:dyDescent="0.35">
      <c r="D1132" s="37"/>
      <c r="E1132" s="37"/>
      <c r="F1132" s="37"/>
      <c r="G1132" s="37"/>
      <c r="H1132" s="37"/>
      <c r="I1132" s="38"/>
      <c r="J1132" s="37"/>
      <c r="K1132" s="38"/>
      <c r="L1132" s="37"/>
      <c r="M1132" s="37"/>
      <c r="N1132" s="37"/>
      <c r="O1132" s="37"/>
      <c r="P1132" s="37"/>
      <c r="Q1132" s="37"/>
      <c r="R1132" s="37"/>
      <c r="S1132" s="37"/>
      <c r="T1132" s="37"/>
      <c r="U1132" s="37"/>
      <c r="V1132" s="37"/>
      <c r="W1132" s="37"/>
      <c r="X1132" s="37"/>
      <c r="Y1132" s="39"/>
      <c r="Z1132" s="37"/>
      <c r="AA1132" s="40"/>
      <c r="AB1132" s="78"/>
      <c r="AC1132" s="40"/>
    </row>
    <row r="1133" spans="4:29" x14ac:dyDescent="0.35">
      <c r="D1133" s="37"/>
      <c r="E1133" s="37"/>
      <c r="F1133" s="37"/>
      <c r="G1133" s="37"/>
      <c r="H1133" s="37"/>
      <c r="I1133" s="38"/>
      <c r="J1133" s="37"/>
      <c r="K1133" s="38"/>
      <c r="L1133" s="37"/>
      <c r="M1133" s="37"/>
      <c r="N1133" s="37"/>
      <c r="O1133" s="37"/>
      <c r="P1133" s="37"/>
      <c r="Q1133" s="37"/>
      <c r="R1133" s="37"/>
      <c r="S1133" s="37"/>
      <c r="T1133" s="37"/>
      <c r="U1133" s="37"/>
      <c r="V1133" s="37"/>
      <c r="W1133" s="37"/>
      <c r="X1133" s="37"/>
      <c r="Y1133" s="39"/>
      <c r="Z1133" s="37"/>
      <c r="AA1133" s="40"/>
      <c r="AB1133" s="78"/>
      <c r="AC1133" s="40"/>
    </row>
    <row r="1134" spans="4:29" x14ac:dyDescent="0.35">
      <c r="D1134" s="37"/>
      <c r="E1134" s="37"/>
      <c r="F1134" s="37"/>
      <c r="G1134" s="37"/>
      <c r="H1134" s="37"/>
      <c r="I1134" s="38"/>
      <c r="J1134" s="37"/>
      <c r="K1134" s="38"/>
      <c r="L1134" s="37"/>
      <c r="M1134" s="37"/>
      <c r="N1134" s="37"/>
      <c r="O1134" s="37"/>
      <c r="P1134" s="37"/>
      <c r="Q1134" s="37"/>
      <c r="R1134" s="37"/>
      <c r="S1134" s="37"/>
      <c r="T1134" s="37"/>
      <c r="U1134" s="37"/>
      <c r="V1134" s="37"/>
      <c r="W1134" s="37"/>
      <c r="X1134" s="37"/>
      <c r="Y1134" s="39"/>
      <c r="Z1134" s="37"/>
      <c r="AA1134" s="40"/>
      <c r="AB1134" s="78"/>
      <c r="AC1134" s="40"/>
    </row>
    <row r="1135" spans="4:29" x14ac:dyDescent="0.35">
      <c r="D1135" s="37"/>
      <c r="E1135" s="37"/>
      <c r="F1135" s="37"/>
      <c r="G1135" s="37"/>
      <c r="H1135" s="37"/>
      <c r="I1135" s="38"/>
      <c r="J1135" s="37"/>
      <c r="K1135" s="38"/>
      <c r="L1135" s="37"/>
      <c r="M1135" s="37"/>
      <c r="N1135" s="37"/>
      <c r="O1135" s="37"/>
      <c r="P1135" s="37"/>
      <c r="Q1135" s="37"/>
      <c r="R1135" s="37"/>
      <c r="S1135" s="37"/>
      <c r="T1135" s="37"/>
      <c r="U1135" s="37"/>
      <c r="V1135" s="37"/>
      <c r="W1135" s="37"/>
      <c r="X1135" s="37"/>
      <c r="Y1135" s="39"/>
      <c r="Z1135" s="37"/>
      <c r="AA1135" s="40"/>
      <c r="AB1135" s="78"/>
      <c r="AC1135" s="40"/>
    </row>
    <row r="1136" spans="4:29" x14ac:dyDescent="0.35">
      <c r="D1136" s="37"/>
      <c r="E1136" s="37"/>
      <c r="F1136" s="37"/>
      <c r="G1136" s="37"/>
      <c r="H1136" s="37"/>
      <c r="I1136" s="38"/>
      <c r="J1136" s="37"/>
      <c r="K1136" s="38"/>
      <c r="L1136" s="37"/>
      <c r="M1136" s="37"/>
      <c r="N1136" s="37"/>
      <c r="O1136" s="37"/>
      <c r="P1136" s="37"/>
      <c r="Q1136" s="37"/>
      <c r="R1136" s="37"/>
      <c r="S1136" s="37"/>
      <c r="T1136" s="37"/>
      <c r="U1136" s="37"/>
      <c r="V1136" s="37"/>
      <c r="W1136" s="37"/>
      <c r="X1136" s="37"/>
      <c r="Y1136" s="39"/>
      <c r="Z1136" s="37"/>
      <c r="AA1136" s="40"/>
      <c r="AB1136" s="78"/>
      <c r="AC1136" s="40"/>
    </row>
    <row r="1137" spans="4:29" x14ac:dyDescent="0.35">
      <c r="D1137" s="37"/>
      <c r="E1137" s="37"/>
      <c r="F1137" s="37"/>
      <c r="G1137" s="37"/>
      <c r="H1137" s="37"/>
      <c r="I1137" s="38"/>
      <c r="J1137" s="37"/>
      <c r="K1137" s="38"/>
      <c r="L1137" s="37"/>
      <c r="M1137" s="37"/>
      <c r="N1137" s="37"/>
      <c r="O1137" s="37"/>
      <c r="P1137" s="37"/>
      <c r="Q1137" s="37"/>
      <c r="R1137" s="37"/>
      <c r="S1137" s="37"/>
      <c r="T1137" s="37"/>
      <c r="U1137" s="37"/>
      <c r="V1137" s="37"/>
      <c r="W1137" s="37"/>
      <c r="X1137" s="37"/>
      <c r="Y1137" s="39"/>
      <c r="Z1137" s="37"/>
      <c r="AA1137" s="40"/>
      <c r="AB1137" s="78"/>
      <c r="AC1137" s="40"/>
    </row>
    <row r="1138" spans="4:29" x14ac:dyDescent="0.35">
      <c r="D1138" s="37"/>
      <c r="E1138" s="37"/>
      <c r="F1138" s="37"/>
      <c r="G1138" s="37"/>
      <c r="H1138" s="37"/>
      <c r="I1138" s="38"/>
      <c r="J1138" s="37"/>
      <c r="K1138" s="38"/>
      <c r="L1138" s="37"/>
      <c r="M1138" s="37"/>
      <c r="N1138" s="37"/>
      <c r="O1138" s="37"/>
      <c r="P1138" s="37"/>
      <c r="Q1138" s="37"/>
      <c r="R1138" s="37"/>
      <c r="S1138" s="37"/>
      <c r="T1138" s="37"/>
      <c r="U1138" s="37"/>
      <c r="V1138" s="37"/>
      <c r="W1138" s="37"/>
      <c r="X1138" s="37"/>
      <c r="Y1138" s="39"/>
      <c r="Z1138" s="37"/>
      <c r="AA1138" s="40"/>
      <c r="AB1138" s="78"/>
      <c r="AC1138" s="40"/>
    </row>
    <row r="1139" spans="4:29" x14ac:dyDescent="0.35">
      <c r="D1139" s="37"/>
      <c r="E1139" s="37"/>
      <c r="F1139" s="37"/>
      <c r="G1139" s="37"/>
      <c r="H1139" s="37"/>
      <c r="I1139" s="38"/>
      <c r="J1139" s="37"/>
      <c r="K1139" s="38"/>
      <c r="L1139" s="37"/>
      <c r="M1139" s="37"/>
      <c r="N1139" s="37"/>
      <c r="O1139" s="37"/>
      <c r="P1139" s="37"/>
      <c r="Q1139" s="37"/>
      <c r="R1139" s="37"/>
      <c r="S1139" s="37"/>
      <c r="T1139" s="37"/>
      <c r="U1139" s="37"/>
      <c r="V1139" s="37"/>
      <c r="W1139" s="37"/>
      <c r="X1139" s="37"/>
      <c r="Y1139" s="39"/>
      <c r="Z1139" s="37"/>
      <c r="AA1139" s="40"/>
      <c r="AB1139" s="78"/>
      <c r="AC1139" s="40"/>
    </row>
    <row r="1140" spans="4:29" x14ac:dyDescent="0.35">
      <c r="D1140" s="37"/>
      <c r="E1140" s="37"/>
      <c r="F1140" s="37"/>
      <c r="G1140" s="37"/>
      <c r="H1140" s="37"/>
      <c r="I1140" s="38"/>
      <c r="J1140" s="37"/>
      <c r="K1140" s="38"/>
      <c r="L1140" s="37"/>
      <c r="M1140" s="37"/>
      <c r="N1140" s="37"/>
      <c r="O1140" s="37"/>
      <c r="P1140" s="37"/>
      <c r="Q1140" s="37"/>
      <c r="R1140" s="37"/>
      <c r="S1140" s="37"/>
      <c r="T1140" s="37"/>
      <c r="U1140" s="37"/>
      <c r="V1140" s="37"/>
      <c r="W1140" s="37"/>
      <c r="X1140" s="37"/>
      <c r="Y1140" s="39"/>
      <c r="Z1140" s="37"/>
      <c r="AA1140" s="40"/>
      <c r="AB1140" s="78"/>
      <c r="AC1140" s="40"/>
    </row>
    <row r="1141" spans="4:29" x14ac:dyDescent="0.35">
      <c r="D1141" s="41"/>
      <c r="E1141" s="41"/>
      <c r="F1141" s="41"/>
      <c r="G1141" s="41"/>
      <c r="H1141" s="41"/>
      <c r="I1141" s="42"/>
      <c r="J1141" s="41"/>
      <c r="K1141" s="42"/>
      <c r="L1141" s="41"/>
      <c r="M1141" s="41"/>
      <c r="N1141" s="41"/>
      <c r="O1141" s="41"/>
      <c r="P1141" s="41"/>
      <c r="Q1141" s="41"/>
      <c r="R1141" s="41"/>
      <c r="S1141" s="41"/>
      <c r="T1141" s="41"/>
      <c r="U1141" s="41"/>
      <c r="V1141" s="41"/>
      <c r="W1141" s="41"/>
      <c r="X1141" s="41"/>
      <c r="Y1141" s="43"/>
      <c r="Z1141" s="41"/>
      <c r="AA1141" s="44"/>
      <c r="AB1141" s="79"/>
      <c r="AC1141" s="44"/>
    </row>
    <row r="1142" spans="4:29" x14ac:dyDescent="0.35">
      <c r="D1142" s="37"/>
      <c r="E1142" s="37"/>
      <c r="F1142" s="37"/>
      <c r="G1142" s="37"/>
      <c r="H1142" s="37"/>
      <c r="I1142" s="38"/>
      <c r="J1142" s="37"/>
      <c r="K1142" s="38"/>
      <c r="L1142" s="37"/>
      <c r="M1142" s="37"/>
      <c r="N1142" s="37"/>
      <c r="O1142" s="37"/>
      <c r="P1142" s="37"/>
      <c r="Q1142" s="37"/>
      <c r="R1142" s="37"/>
      <c r="S1142" s="37"/>
      <c r="T1142" s="37"/>
      <c r="U1142" s="37"/>
      <c r="V1142" s="37"/>
      <c r="W1142" s="37"/>
      <c r="X1142" s="37"/>
      <c r="Y1142" s="39"/>
      <c r="Z1142" s="37"/>
      <c r="AA1142" s="40"/>
      <c r="AB1142" s="78"/>
      <c r="AC1142" s="40"/>
    </row>
    <row r="1143" spans="4:29" x14ac:dyDescent="0.35">
      <c r="D1143" s="37"/>
      <c r="E1143" s="37"/>
      <c r="F1143" s="37"/>
      <c r="G1143" s="37"/>
      <c r="H1143" s="37"/>
      <c r="I1143" s="38"/>
      <c r="J1143" s="37"/>
      <c r="K1143" s="38"/>
      <c r="L1143" s="37"/>
      <c r="M1143" s="37"/>
      <c r="N1143" s="37"/>
      <c r="O1143" s="37"/>
      <c r="P1143" s="37"/>
      <c r="Q1143" s="37"/>
      <c r="R1143" s="37"/>
      <c r="S1143" s="37"/>
      <c r="T1143" s="37"/>
      <c r="U1143" s="37"/>
      <c r="V1143" s="37"/>
      <c r="W1143" s="37"/>
      <c r="X1143" s="37"/>
      <c r="Y1143" s="39"/>
      <c r="Z1143" s="37"/>
      <c r="AA1143" s="40"/>
      <c r="AB1143" s="78"/>
      <c r="AC1143" s="40"/>
    </row>
    <row r="1144" spans="4:29" x14ac:dyDescent="0.35">
      <c r="D1144" s="37"/>
      <c r="E1144" s="37"/>
      <c r="F1144" s="37"/>
      <c r="G1144" s="37"/>
      <c r="H1144" s="37"/>
      <c r="I1144" s="38"/>
      <c r="J1144" s="37"/>
      <c r="K1144" s="38"/>
      <c r="L1144" s="37"/>
      <c r="M1144" s="37"/>
      <c r="N1144" s="37"/>
      <c r="O1144" s="37"/>
      <c r="P1144" s="37"/>
      <c r="Q1144" s="37"/>
      <c r="R1144" s="37"/>
      <c r="S1144" s="37"/>
      <c r="T1144" s="37"/>
      <c r="U1144" s="37"/>
      <c r="V1144" s="37"/>
      <c r="W1144" s="37"/>
      <c r="X1144" s="37"/>
      <c r="Y1144" s="39"/>
      <c r="Z1144" s="37"/>
      <c r="AA1144" s="40"/>
      <c r="AB1144" s="78"/>
      <c r="AC1144" s="40"/>
    </row>
    <row r="1145" spans="4:29" x14ac:dyDescent="0.35">
      <c r="D1145" s="37"/>
      <c r="E1145" s="37"/>
      <c r="F1145" s="37"/>
      <c r="G1145" s="37"/>
      <c r="H1145" s="37"/>
      <c r="I1145" s="38"/>
      <c r="J1145" s="37"/>
      <c r="K1145" s="38"/>
      <c r="L1145" s="37"/>
      <c r="M1145" s="37"/>
      <c r="N1145" s="37"/>
      <c r="O1145" s="37"/>
      <c r="P1145" s="37"/>
      <c r="Q1145" s="37"/>
      <c r="R1145" s="37"/>
      <c r="S1145" s="37"/>
      <c r="T1145" s="37"/>
      <c r="U1145" s="37"/>
      <c r="V1145" s="37"/>
      <c r="W1145" s="37"/>
      <c r="X1145" s="37"/>
      <c r="Y1145" s="39"/>
      <c r="Z1145" s="37"/>
      <c r="AA1145" s="40"/>
      <c r="AB1145" s="78"/>
      <c r="AC1145" s="40"/>
    </row>
    <row r="1146" spans="4:29" x14ac:dyDescent="0.35">
      <c r="D1146" s="37"/>
      <c r="E1146" s="37"/>
      <c r="F1146" s="37"/>
      <c r="G1146" s="37"/>
      <c r="H1146" s="37"/>
      <c r="I1146" s="38"/>
      <c r="J1146" s="37"/>
      <c r="K1146" s="38"/>
      <c r="L1146" s="37"/>
      <c r="M1146" s="37"/>
      <c r="N1146" s="37"/>
      <c r="O1146" s="37"/>
      <c r="P1146" s="37"/>
      <c r="Q1146" s="37"/>
      <c r="R1146" s="37"/>
      <c r="S1146" s="37"/>
      <c r="T1146" s="37"/>
      <c r="U1146" s="37"/>
      <c r="V1146" s="37"/>
      <c r="W1146" s="37"/>
      <c r="X1146" s="37"/>
      <c r="Y1146" s="39"/>
      <c r="Z1146" s="37"/>
      <c r="AA1146" s="40"/>
      <c r="AB1146" s="78"/>
      <c r="AC1146" s="40"/>
    </row>
    <row r="1147" spans="4:29" x14ac:dyDescent="0.35">
      <c r="D1147" s="37"/>
      <c r="E1147" s="37"/>
      <c r="F1147" s="37"/>
      <c r="G1147" s="37"/>
      <c r="H1147" s="37"/>
      <c r="I1147" s="38"/>
      <c r="J1147" s="37"/>
      <c r="K1147" s="38"/>
      <c r="L1147" s="37"/>
      <c r="M1147" s="37"/>
      <c r="N1147" s="37"/>
      <c r="O1147" s="37"/>
      <c r="P1147" s="37"/>
      <c r="Q1147" s="37"/>
      <c r="R1147" s="37"/>
      <c r="S1147" s="37"/>
      <c r="T1147" s="37"/>
      <c r="U1147" s="37"/>
      <c r="V1147" s="37"/>
      <c r="W1147" s="37"/>
      <c r="X1147" s="37"/>
      <c r="Y1147" s="39"/>
      <c r="Z1147" s="37"/>
      <c r="AA1147" s="40"/>
      <c r="AB1147" s="78"/>
      <c r="AC1147" s="40"/>
    </row>
    <row r="1148" spans="4:29" x14ac:dyDescent="0.35">
      <c r="D1148" s="41"/>
      <c r="E1148" s="41"/>
      <c r="F1148" s="41"/>
      <c r="G1148" s="41"/>
      <c r="H1148" s="41"/>
      <c r="I1148" s="42"/>
      <c r="J1148" s="41"/>
      <c r="K1148" s="42"/>
      <c r="L1148" s="41"/>
      <c r="M1148" s="41"/>
      <c r="N1148" s="41"/>
      <c r="O1148" s="41"/>
      <c r="P1148" s="41"/>
      <c r="Q1148" s="41"/>
      <c r="R1148" s="41"/>
      <c r="S1148" s="41"/>
      <c r="T1148" s="41"/>
      <c r="U1148" s="41"/>
      <c r="V1148" s="41"/>
      <c r="W1148" s="41"/>
      <c r="X1148" s="41"/>
      <c r="Y1148" s="43"/>
      <c r="Z1148" s="41"/>
      <c r="AA1148" s="44"/>
      <c r="AB1148" s="79"/>
      <c r="AC1148" s="44"/>
    </row>
    <row r="1149" spans="4:29" x14ac:dyDescent="0.35">
      <c r="D1149" s="37"/>
      <c r="E1149" s="37"/>
      <c r="F1149" s="37"/>
      <c r="G1149" s="37"/>
      <c r="H1149" s="37"/>
      <c r="I1149" s="38"/>
      <c r="J1149" s="37"/>
      <c r="K1149" s="38"/>
      <c r="L1149" s="37"/>
      <c r="M1149" s="37"/>
      <c r="N1149" s="37"/>
      <c r="O1149" s="37"/>
      <c r="P1149" s="37"/>
      <c r="Q1149" s="37"/>
      <c r="R1149" s="37"/>
      <c r="S1149" s="37"/>
      <c r="T1149" s="37"/>
      <c r="U1149" s="37"/>
      <c r="V1149" s="37"/>
      <c r="W1149" s="37"/>
      <c r="X1149" s="37"/>
      <c r="Y1149" s="39"/>
      <c r="Z1149" s="37"/>
      <c r="AA1149" s="40"/>
      <c r="AB1149" s="78"/>
      <c r="AC1149" s="40"/>
    </row>
    <row r="1150" spans="4:29" x14ac:dyDescent="0.35">
      <c r="D1150" s="37"/>
      <c r="E1150" s="37"/>
      <c r="F1150" s="37"/>
      <c r="G1150" s="37"/>
      <c r="H1150" s="37"/>
      <c r="I1150" s="38"/>
      <c r="J1150" s="37"/>
      <c r="K1150" s="38"/>
      <c r="L1150" s="37"/>
      <c r="M1150" s="37"/>
      <c r="N1150" s="37"/>
      <c r="O1150" s="37"/>
      <c r="P1150" s="37"/>
      <c r="Q1150" s="37"/>
      <c r="R1150" s="37"/>
      <c r="S1150" s="37"/>
      <c r="T1150" s="37"/>
      <c r="U1150" s="37"/>
      <c r="V1150" s="37"/>
      <c r="W1150" s="37"/>
      <c r="X1150" s="37"/>
      <c r="Y1150" s="39"/>
      <c r="Z1150" s="37"/>
      <c r="AA1150" s="40"/>
      <c r="AB1150" s="78"/>
      <c r="AC1150" s="40"/>
    </row>
    <row r="1151" spans="4:29" x14ac:dyDescent="0.35">
      <c r="D1151" s="41"/>
      <c r="E1151" s="41"/>
      <c r="F1151" s="41"/>
      <c r="G1151" s="41"/>
      <c r="H1151" s="41"/>
      <c r="I1151" s="42"/>
      <c r="J1151" s="41"/>
      <c r="K1151" s="42"/>
      <c r="L1151" s="41"/>
      <c r="M1151" s="41"/>
      <c r="N1151" s="41"/>
      <c r="O1151" s="41"/>
      <c r="P1151" s="41"/>
      <c r="Q1151" s="41"/>
      <c r="R1151" s="41"/>
      <c r="S1151" s="41"/>
      <c r="T1151" s="41"/>
      <c r="U1151" s="41"/>
      <c r="V1151" s="41"/>
      <c r="W1151" s="41"/>
      <c r="X1151" s="41"/>
      <c r="Y1151" s="43"/>
      <c r="Z1151" s="41"/>
      <c r="AA1151" s="44"/>
      <c r="AB1151" s="79"/>
      <c r="AC1151" s="44"/>
    </row>
    <row r="1152" spans="4:29" x14ac:dyDescent="0.35">
      <c r="D1152" s="37"/>
      <c r="E1152" s="37"/>
      <c r="F1152" s="37"/>
      <c r="G1152" s="37"/>
      <c r="H1152" s="37"/>
      <c r="I1152" s="38"/>
      <c r="J1152" s="37"/>
      <c r="K1152" s="38"/>
      <c r="L1152" s="37"/>
      <c r="M1152" s="37"/>
      <c r="N1152" s="37"/>
      <c r="O1152" s="37"/>
      <c r="P1152" s="37"/>
      <c r="Q1152" s="37"/>
      <c r="R1152" s="37"/>
      <c r="S1152" s="37"/>
      <c r="T1152" s="37"/>
      <c r="U1152" s="37"/>
      <c r="V1152" s="37"/>
      <c r="W1152" s="37"/>
      <c r="X1152" s="37"/>
      <c r="Y1152" s="39"/>
      <c r="Z1152" s="37"/>
      <c r="AA1152" s="40"/>
      <c r="AB1152" s="78"/>
      <c r="AC1152" s="40"/>
    </row>
    <row r="1153" spans="4:29" x14ac:dyDescent="0.35">
      <c r="D1153" s="37"/>
      <c r="E1153" s="37"/>
      <c r="F1153" s="37"/>
      <c r="G1153" s="37"/>
      <c r="H1153" s="37"/>
      <c r="I1153" s="38"/>
      <c r="J1153" s="37"/>
      <c r="K1153" s="38"/>
      <c r="L1153" s="37"/>
      <c r="M1153" s="37"/>
      <c r="N1153" s="37"/>
      <c r="O1153" s="37"/>
      <c r="P1153" s="37"/>
      <c r="Q1153" s="37"/>
      <c r="R1153" s="37"/>
      <c r="S1153" s="37"/>
      <c r="T1153" s="37"/>
      <c r="U1153" s="37"/>
      <c r="V1153" s="37"/>
      <c r="W1153" s="37"/>
      <c r="X1153" s="37"/>
      <c r="Y1153" s="39"/>
      <c r="Z1153" s="37"/>
      <c r="AA1153" s="40"/>
      <c r="AB1153" s="78"/>
      <c r="AC1153" s="40"/>
    </row>
    <row r="1154" spans="4:29" x14ac:dyDescent="0.35">
      <c r="D1154" s="37"/>
      <c r="E1154" s="37"/>
      <c r="F1154" s="37"/>
      <c r="G1154" s="37"/>
      <c r="H1154" s="37"/>
      <c r="I1154" s="38"/>
      <c r="J1154" s="37"/>
      <c r="K1154" s="38"/>
      <c r="L1154" s="37"/>
      <c r="M1154" s="37"/>
      <c r="N1154" s="37"/>
      <c r="O1154" s="37"/>
      <c r="P1154" s="37"/>
      <c r="Q1154" s="37"/>
      <c r="R1154" s="37"/>
      <c r="S1154" s="37"/>
      <c r="T1154" s="37"/>
      <c r="U1154" s="37"/>
      <c r="V1154" s="37"/>
      <c r="W1154" s="37"/>
      <c r="X1154" s="37"/>
      <c r="Y1154" s="39"/>
      <c r="Z1154" s="37"/>
      <c r="AA1154" s="40"/>
      <c r="AB1154" s="78"/>
      <c r="AC1154" s="40"/>
    </row>
    <row r="1155" spans="4:29" x14ac:dyDescent="0.35">
      <c r="D1155" s="41"/>
      <c r="E1155" s="41"/>
      <c r="F1155" s="41"/>
      <c r="G1155" s="41"/>
      <c r="H1155" s="41"/>
      <c r="I1155" s="42"/>
      <c r="J1155" s="41"/>
      <c r="K1155" s="42"/>
      <c r="L1155" s="41"/>
      <c r="M1155" s="41"/>
      <c r="N1155" s="41"/>
      <c r="O1155" s="41"/>
      <c r="P1155" s="41"/>
      <c r="Q1155" s="41"/>
      <c r="R1155" s="41"/>
      <c r="S1155" s="41"/>
      <c r="T1155" s="41"/>
      <c r="U1155" s="41"/>
      <c r="V1155" s="41"/>
      <c r="W1155" s="41"/>
      <c r="X1155" s="41"/>
      <c r="Y1155" s="43"/>
      <c r="Z1155" s="41"/>
      <c r="AA1155" s="44"/>
      <c r="AB1155" s="79"/>
      <c r="AC1155" s="44"/>
    </row>
    <row r="1156" spans="4:29" x14ac:dyDescent="0.35">
      <c r="D1156" s="41"/>
      <c r="E1156" s="41"/>
      <c r="F1156" s="41"/>
      <c r="G1156" s="41"/>
      <c r="H1156" s="41"/>
      <c r="I1156" s="42"/>
      <c r="J1156" s="41"/>
      <c r="K1156" s="42"/>
      <c r="L1156" s="41"/>
      <c r="M1156" s="41"/>
      <c r="N1156" s="41"/>
      <c r="O1156" s="41"/>
      <c r="P1156" s="41"/>
      <c r="Q1156" s="41"/>
      <c r="R1156" s="41"/>
      <c r="S1156" s="41"/>
      <c r="T1156" s="41"/>
      <c r="U1156" s="41"/>
      <c r="V1156" s="41"/>
      <c r="W1156" s="41"/>
      <c r="X1156" s="41"/>
      <c r="Y1156" s="43"/>
      <c r="Z1156" s="41"/>
      <c r="AA1156" s="44"/>
      <c r="AB1156" s="79"/>
      <c r="AC1156" s="44"/>
    </row>
    <row r="1157" spans="4:29" x14ac:dyDescent="0.35">
      <c r="D1157" s="37"/>
      <c r="E1157" s="37"/>
      <c r="F1157" s="37"/>
      <c r="G1157" s="37"/>
      <c r="H1157" s="37"/>
      <c r="I1157" s="38"/>
      <c r="J1157" s="37"/>
      <c r="K1157" s="38"/>
      <c r="L1157" s="37"/>
      <c r="M1157" s="37"/>
      <c r="N1157" s="37"/>
      <c r="O1157" s="37"/>
      <c r="P1157" s="37"/>
      <c r="Q1157" s="37"/>
      <c r="R1157" s="37"/>
      <c r="S1157" s="37"/>
      <c r="T1157" s="37"/>
      <c r="U1157" s="37"/>
      <c r="V1157" s="37"/>
      <c r="W1157" s="37"/>
      <c r="X1157" s="37"/>
      <c r="Y1157" s="39"/>
      <c r="Z1157" s="37"/>
      <c r="AA1157" s="40"/>
      <c r="AB1157" s="78"/>
      <c r="AC1157" s="40"/>
    </row>
    <row r="1158" spans="4:29" x14ac:dyDescent="0.35">
      <c r="D1158" s="37"/>
      <c r="E1158" s="37"/>
      <c r="F1158" s="37"/>
      <c r="G1158" s="37"/>
      <c r="H1158" s="37"/>
      <c r="I1158" s="38"/>
      <c r="J1158" s="37"/>
      <c r="K1158" s="38"/>
      <c r="L1158" s="37"/>
      <c r="M1158" s="37"/>
      <c r="N1158" s="37"/>
      <c r="O1158" s="37"/>
      <c r="P1158" s="37"/>
      <c r="Q1158" s="37"/>
      <c r="R1158" s="37"/>
      <c r="S1158" s="37"/>
      <c r="T1158" s="37"/>
      <c r="U1158" s="37"/>
      <c r="V1158" s="37"/>
      <c r="W1158" s="37"/>
      <c r="X1158" s="37"/>
      <c r="Y1158" s="39"/>
      <c r="Z1158" s="37"/>
      <c r="AA1158" s="40"/>
      <c r="AB1158" s="78"/>
      <c r="AC1158" s="40"/>
    </row>
    <row r="1159" spans="4:29" x14ac:dyDescent="0.35">
      <c r="D1159" s="37"/>
      <c r="E1159" s="37"/>
      <c r="F1159" s="37"/>
      <c r="G1159" s="37"/>
      <c r="H1159" s="37"/>
      <c r="I1159" s="38"/>
      <c r="J1159" s="37"/>
      <c r="K1159" s="38"/>
      <c r="L1159" s="37"/>
      <c r="M1159" s="37"/>
      <c r="N1159" s="37"/>
      <c r="O1159" s="37"/>
      <c r="P1159" s="37"/>
      <c r="Q1159" s="37"/>
      <c r="R1159" s="37"/>
      <c r="S1159" s="37"/>
      <c r="T1159" s="37"/>
      <c r="U1159" s="37"/>
      <c r="V1159" s="37"/>
      <c r="W1159" s="37"/>
      <c r="X1159" s="37"/>
      <c r="Y1159" s="39"/>
      <c r="Z1159" s="37"/>
      <c r="AA1159" s="40"/>
      <c r="AB1159" s="78"/>
      <c r="AC1159" s="40"/>
    </row>
    <row r="1160" spans="4:29" x14ac:dyDescent="0.35">
      <c r="D1160" s="41"/>
      <c r="E1160" s="41"/>
      <c r="F1160" s="41"/>
      <c r="G1160" s="41"/>
      <c r="H1160" s="41"/>
      <c r="I1160" s="42"/>
      <c r="J1160" s="41"/>
      <c r="K1160" s="42"/>
      <c r="L1160" s="41"/>
      <c r="M1160" s="41"/>
      <c r="N1160" s="41"/>
      <c r="O1160" s="41"/>
      <c r="P1160" s="41"/>
      <c r="Q1160" s="41"/>
      <c r="R1160" s="41"/>
      <c r="S1160" s="41"/>
      <c r="T1160" s="41"/>
      <c r="U1160" s="41"/>
      <c r="V1160" s="41"/>
      <c r="W1160" s="41"/>
      <c r="X1160" s="41"/>
      <c r="Y1160" s="43"/>
      <c r="Z1160" s="41"/>
      <c r="AA1160" s="44"/>
      <c r="AB1160" s="79"/>
      <c r="AC1160" s="44"/>
    </row>
    <row r="1161" spans="4:29" x14ac:dyDescent="0.35">
      <c r="D1161" s="41"/>
      <c r="E1161" s="41"/>
      <c r="F1161" s="41"/>
      <c r="G1161" s="41"/>
      <c r="H1161" s="41"/>
      <c r="I1161" s="42"/>
      <c r="J1161" s="41"/>
      <c r="K1161" s="42"/>
      <c r="L1161" s="41"/>
      <c r="M1161" s="41"/>
      <c r="N1161" s="41"/>
      <c r="O1161" s="41"/>
      <c r="P1161" s="41"/>
      <c r="Q1161" s="41"/>
      <c r="R1161" s="41"/>
      <c r="S1161" s="41"/>
      <c r="T1161" s="41"/>
      <c r="U1161" s="41"/>
      <c r="V1161" s="41"/>
      <c r="W1161" s="41"/>
      <c r="X1161" s="41"/>
      <c r="Y1161" s="43"/>
      <c r="Z1161" s="41"/>
      <c r="AA1161" s="44"/>
      <c r="AB1161" s="79"/>
      <c r="AC1161" s="44"/>
    </row>
    <row r="1162" spans="4:29" x14ac:dyDescent="0.35">
      <c r="D1162" s="37"/>
      <c r="E1162" s="37"/>
      <c r="F1162" s="37"/>
      <c r="G1162" s="37"/>
      <c r="H1162" s="37"/>
      <c r="I1162" s="38"/>
      <c r="J1162" s="37"/>
      <c r="K1162" s="38"/>
      <c r="L1162" s="37"/>
      <c r="M1162" s="37"/>
      <c r="N1162" s="37"/>
      <c r="O1162" s="37"/>
      <c r="P1162" s="37"/>
      <c r="Q1162" s="37"/>
      <c r="R1162" s="37"/>
      <c r="S1162" s="37"/>
      <c r="T1162" s="37"/>
      <c r="U1162" s="37"/>
      <c r="V1162" s="37"/>
      <c r="W1162" s="37"/>
      <c r="X1162" s="37"/>
      <c r="Y1162" s="39"/>
      <c r="Z1162" s="37"/>
      <c r="AA1162" s="40"/>
      <c r="AB1162" s="78"/>
      <c r="AC1162" s="40"/>
    </row>
    <row r="1163" spans="4:29" x14ac:dyDescent="0.35">
      <c r="D1163" s="37"/>
      <c r="E1163" s="37"/>
      <c r="F1163" s="37"/>
      <c r="G1163" s="37"/>
      <c r="H1163" s="37"/>
      <c r="I1163" s="38"/>
      <c r="J1163" s="37"/>
      <c r="K1163" s="38"/>
      <c r="L1163" s="37"/>
      <c r="M1163" s="37"/>
      <c r="N1163" s="37"/>
      <c r="O1163" s="37"/>
      <c r="P1163" s="37"/>
      <c r="Q1163" s="37"/>
      <c r="R1163" s="37"/>
      <c r="S1163" s="37"/>
      <c r="T1163" s="37"/>
      <c r="U1163" s="37"/>
      <c r="V1163" s="37"/>
      <c r="W1163" s="37"/>
      <c r="X1163" s="37"/>
      <c r="Y1163" s="39"/>
      <c r="Z1163" s="37"/>
      <c r="AA1163" s="40"/>
      <c r="AB1163" s="78"/>
      <c r="AC1163" s="40"/>
    </row>
    <row r="1164" spans="4:29" x14ac:dyDescent="0.35">
      <c r="D1164" s="37"/>
      <c r="E1164" s="37"/>
      <c r="F1164" s="37"/>
      <c r="G1164" s="37"/>
      <c r="H1164" s="37"/>
      <c r="I1164" s="38"/>
      <c r="J1164" s="37"/>
      <c r="K1164" s="38"/>
      <c r="L1164" s="37"/>
      <c r="M1164" s="37"/>
      <c r="N1164" s="37"/>
      <c r="O1164" s="37"/>
      <c r="P1164" s="37"/>
      <c r="Q1164" s="37"/>
      <c r="R1164" s="37"/>
      <c r="S1164" s="37"/>
      <c r="T1164" s="37"/>
      <c r="U1164" s="37"/>
      <c r="V1164" s="37"/>
      <c r="W1164" s="37"/>
      <c r="X1164" s="37"/>
      <c r="Y1164" s="39"/>
      <c r="Z1164" s="37"/>
      <c r="AA1164" s="40"/>
      <c r="AB1164" s="78"/>
      <c r="AC1164" s="40"/>
    </row>
    <row r="1165" spans="4:29" x14ac:dyDescent="0.35">
      <c r="D1165" s="37"/>
      <c r="E1165" s="37"/>
      <c r="F1165" s="37"/>
      <c r="G1165" s="37"/>
      <c r="H1165" s="37"/>
      <c r="I1165" s="38"/>
      <c r="J1165" s="37"/>
      <c r="K1165" s="38"/>
      <c r="L1165" s="37"/>
      <c r="M1165" s="37"/>
      <c r="N1165" s="37"/>
      <c r="O1165" s="37"/>
      <c r="P1165" s="37"/>
      <c r="Q1165" s="37"/>
      <c r="R1165" s="37"/>
      <c r="S1165" s="37"/>
      <c r="T1165" s="37"/>
      <c r="U1165" s="37"/>
      <c r="V1165" s="37"/>
      <c r="W1165" s="37"/>
      <c r="X1165" s="37"/>
      <c r="Y1165" s="39"/>
      <c r="Z1165" s="37"/>
      <c r="AA1165" s="40"/>
      <c r="AB1165" s="78"/>
      <c r="AC1165" s="40"/>
    </row>
    <row r="1166" spans="4:29" x14ac:dyDescent="0.35">
      <c r="D1166" s="41"/>
      <c r="E1166" s="41"/>
      <c r="F1166" s="41"/>
      <c r="G1166" s="41"/>
      <c r="H1166" s="41"/>
      <c r="I1166" s="42"/>
      <c r="J1166" s="41"/>
      <c r="K1166" s="42"/>
      <c r="L1166" s="41"/>
      <c r="M1166" s="41"/>
      <c r="N1166" s="41"/>
      <c r="O1166" s="41"/>
      <c r="P1166" s="41"/>
      <c r="Q1166" s="41"/>
      <c r="R1166" s="41"/>
      <c r="S1166" s="41"/>
      <c r="T1166" s="41"/>
      <c r="U1166" s="41"/>
      <c r="V1166" s="41"/>
      <c r="W1166" s="41"/>
      <c r="X1166" s="41"/>
      <c r="Y1166" s="43"/>
      <c r="Z1166" s="41"/>
      <c r="AA1166" s="44"/>
      <c r="AB1166" s="79"/>
      <c r="AC1166" s="44"/>
    </row>
    <row r="1167" spans="4:29" x14ac:dyDescent="0.35">
      <c r="D1167" s="37"/>
      <c r="E1167" s="37"/>
      <c r="F1167" s="37"/>
      <c r="G1167" s="37"/>
      <c r="H1167" s="37"/>
      <c r="I1167" s="38"/>
      <c r="J1167" s="37"/>
      <c r="K1167" s="38"/>
      <c r="L1167" s="37"/>
      <c r="M1167" s="37"/>
      <c r="N1167" s="37"/>
      <c r="O1167" s="37"/>
      <c r="P1167" s="37"/>
      <c r="Q1167" s="37"/>
      <c r="R1167" s="37"/>
      <c r="S1167" s="37"/>
      <c r="T1167" s="37"/>
      <c r="U1167" s="37"/>
      <c r="V1167" s="37"/>
      <c r="W1167" s="37"/>
      <c r="X1167" s="37"/>
      <c r="Y1167" s="39"/>
      <c r="Z1167" s="37"/>
      <c r="AA1167" s="40"/>
      <c r="AB1167" s="78"/>
      <c r="AC1167" s="40"/>
    </row>
    <row r="1168" spans="4:29" x14ac:dyDescent="0.35">
      <c r="D1168" s="37"/>
      <c r="E1168" s="37"/>
      <c r="F1168" s="37"/>
      <c r="G1168" s="37"/>
      <c r="H1168" s="37"/>
      <c r="I1168" s="38"/>
      <c r="J1168" s="37"/>
      <c r="K1168" s="38"/>
      <c r="L1168" s="37"/>
      <c r="M1168" s="37"/>
      <c r="N1168" s="37"/>
      <c r="O1168" s="37"/>
      <c r="P1168" s="37"/>
      <c r="Q1168" s="37"/>
      <c r="R1168" s="37"/>
      <c r="S1168" s="37"/>
      <c r="T1168" s="37"/>
      <c r="U1168" s="37"/>
      <c r="V1168" s="37"/>
      <c r="W1168" s="37"/>
      <c r="X1168" s="37"/>
      <c r="Y1168" s="39"/>
      <c r="Z1168" s="37"/>
      <c r="AA1168" s="40"/>
      <c r="AB1168" s="78"/>
      <c r="AC1168" s="40"/>
    </row>
    <row r="1169" spans="4:29" x14ac:dyDescent="0.35">
      <c r="D1169" s="37"/>
      <c r="E1169" s="37"/>
      <c r="F1169" s="37"/>
      <c r="G1169" s="37"/>
      <c r="H1169" s="37"/>
      <c r="I1169" s="38"/>
      <c r="J1169" s="37"/>
      <c r="K1169" s="38"/>
      <c r="L1169" s="37"/>
      <c r="M1169" s="37"/>
      <c r="N1169" s="37"/>
      <c r="O1169" s="37"/>
      <c r="P1169" s="37"/>
      <c r="Q1169" s="37"/>
      <c r="R1169" s="37"/>
      <c r="S1169" s="37"/>
      <c r="T1169" s="37"/>
      <c r="U1169" s="37"/>
      <c r="V1169" s="37"/>
      <c r="W1169" s="37"/>
      <c r="X1169" s="37"/>
      <c r="Y1169" s="39"/>
      <c r="Z1169" s="37"/>
      <c r="AA1169" s="40"/>
      <c r="AB1169" s="78"/>
      <c r="AC1169" s="40"/>
    </row>
    <row r="1170" spans="4:29" x14ac:dyDescent="0.35">
      <c r="D1170" s="37"/>
      <c r="E1170" s="37"/>
      <c r="F1170" s="37"/>
      <c r="G1170" s="37"/>
      <c r="H1170" s="37"/>
      <c r="I1170" s="38"/>
      <c r="J1170" s="37"/>
      <c r="K1170" s="38"/>
      <c r="L1170" s="37"/>
      <c r="M1170" s="37"/>
      <c r="N1170" s="37"/>
      <c r="O1170" s="37"/>
      <c r="P1170" s="37"/>
      <c r="Q1170" s="37"/>
      <c r="R1170" s="37"/>
      <c r="S1170" s="37"/>
      <c r="T1170" s="37"/>
      <c r="U1170" s="37"/>
      <c r="V1170" s="37"/>
      <c r="W1170" s="37"/>
      <c r="X1170" s="37"/>
      <c r="Y1170" s="39"/>
      <c r="Z1170" s="37"/>
      <c r="AA1170" s="40"/>
      <c r="AB1170" s="78"/>
      <c r="AC1170" s="40"/>
    </row>
    <row r="1171" spans="4:29" x14ac:dyDescent="0.35">
      <c r="D1171" s="37"/>
      <c r="E1171" s="37"/>
      <c r="F1171" s="37"/>
      <c r="G1171" s="37"/>
      <c r="H1171" s="37"/>
      <c r="I1171" s="38"/>
      <c r="J1171" s="37"/>
      <c r="K1171" s="38"/>
      <c r="L1171" s="37"/>
      <c r="M1171" s="37"/>
      <c r="N1171" s="37"/>
      <c r="O1171" s="37"/>
      <c r="P1171" s="37"/>
      <c r="Q1171" s="37"/>
      <c r="R1171" s="37"/>
      <c r="S1171" s="37"/>
      <c r="T1171" s="37"/>
      <c r="U1171" s="37"/>
      <c r="V1171" s="37"/>
      <c r="W1171" s="37"/>
      <c r="X1171" s="37"/>
      <c r="Y1171" s="39"/>
      <c r="Z1171" s="37"/>
      <c r="AA1171" s="40"/>
      <c r="AB1171" s="78"/>
      <c r="AC1171" s="40"/>
    </row>
    <row r="1172" spans="4:29" x14ac:dyDescent="0.35">
      <c r="D1172" s="41"/>
      <c r="E1172" s="41"/>
      <c r="F1172" s="41"/>
      <c r="G1172" s="41"/>
      <c r="H1172" s="41"/>
      <c r="I1172" s="42"/>
      <c r="J1172" s="41"/>
      <c r="K1172" s="42"/>
      <c r="L1172" s="41"/>
      <c r="M1172" s="41"/>
      <c r="N1172" s="41"/>
      <c r="O1172" s="41"/>
      <c r="P1172" s="41"/>
      <c r="Q1172" s="41"/>
      <c r="R1172" s="41"/>
      <c r="S1172" s="41"/>
      <c r="T1172" s="41"/>
      <c r="U1172" s="41"/>
      <c r="V1172" s="41"/>
      <c r="W1172" s="41"/>
      <c r="X1172" s="41"/>
      <c r="Y1172" s="43"/>
      <c r="Z1172" s="41"/>
      <c r="AA1172" s="44"/>
      <c r="AB1172" s="79"/>
      <c r="AC1172" s="44"/>
    </row>
    <row r="1173" spans="4:29" x14ac:dyDescent="0.35">
      <c r="D1173" s="37"/>
      <c r="E1173" s="37"/>
      <c r="F1173" s="37"/>
      <c r="G1173" s="37"/>
      <c r="H1173" s="37"/>
      <c r="I1173" s="38"/>
      <c r="J1173" s="37"/>
      <c r="K1173" s="38"/>
      <c r="L1173" s="37"/>
      <c r="M1173" s="37"/>
      <c r="N1173" s="37"/>
      <c r="O1173" s="37"/>
      <c r="P1173" s="37"/>
      <c r="Q1173" s="37"/>
      <c r="R1173" s="37"/>
      <c r="S1173" s="37"/>
      <c r="T1173" s="37"/>
      <c r="U1173" s="37"/>
      <c r="V1173" s="37"/>
      <c r="W1173" s="37"/>
      <c r="X1173" s="37"/>
      <c r="Y1173" s="39"/>
      <c r="Z1173" s="37"/>
      <c r="AA1173" s="40"/>
      <c r="AB1173" s="78"/>
      <c r="AC1173" s="40"/>
    </row>
    <row r="1174" spans="4:29" x14ac:dyDescent="0.35">
      <c r="D1174" s="37"/>
      <c r="E1174" s="37"/>
      <c r="F1174" s="37"/>
      <c r="G1174" s="37"/>
      <c r="H1174" s="37"/>
      <c r="I1174" s="38"/>
      <c r="J1174" s="37"/>
      <c r="K1174" s="38"/>
      <c r="L1174" s="37"/>
      <c r="M1174" s="37"/>
      <c r="N1174" s="37"/>
      <c r="O1174" s="37"/>
      <c r="P1174" s="37"/>
      <c r="Q1174" s="37"/>
      <c r="R1174" s="37"/>
      <c r="S1174" s="37"/>
      <c r="T1174" s="37"/>
      <c r="U1174" s="37"/>
      <c r="V1174" s="37"/>
      <c r="W1174" s="37"/>
      <c r="X1174" s="37"/>
      <c r="Y1174" s="39"/>
      <c r="Z1174" s="37"/>
      <c r="AA1174" s="40"/>
      <c r="AB1174" s="78"/>
      <c r="AC1174" s="40"/>
    </row>
    <row r="1175" spans="4:29" x14ac:dyDescent="0.35">
      <c r="D1175" s="37"/>
      <c r="E1175" s="37"/>
      <c r="F1175" s="37"/>
      <c r="G1175" s="37"/>
      <c r="H1175" s="37"/>
      <c r="I1175" s="38"/>
      <c r="J1175" s="37"/>
      <c r="K1175" s="38"/>
      <c r="L1175" s="37"/>
      <c r="M1175" s="37"/>
      <c r="N1175" s="37"/>
      <c r="O1175" s="37"/>
      <c r="P1175" s="37"/>
      <c r="Q1175" s="37"/>
      <c r="R1175" s="37"/>
      <c r="S1175" s="37"/>
      <c r="T1175" s="37"/>
      <c r="U1175" s="37"/>
      <c r="V1175" s="37"/>
      <c r="W1175" s="37"/>
      <c r="X1175" s="37"/>
      <c r="Y1175" s="39"/>
      <c r="Z1175" s="37"/>
      <c r="AA1175" s="40"/>
      <c r="AB1175" s="78"/>
      <c r="AC1175" s="40"/>
    </row>
    <row r="1176" spans="4:29" x14ac:dyDescent="0.35">
      <c r="D1176" s="37"/>
      <c r="E1176" s="37"/>
      <c r="F1176" s="37"/>
      <c r="G1176" s="37"/>
      <c r="H1176" s="37"/>
      <c r="I1176" s="38"/>
      <c r="J1176" s="37"/>
      <c r="K1176" s="38"/>
      <c r="L1176" s="37"/>
      <c r="M1176" s="37"/>
      <c r="N1176" s="37"/>
      <c r="O1176" s="37"/>
      <c r="P1176" s="37"/>
      <c r="Q1176" s="37"/>
      <c r="R1176" s="37"/>
      <c r="S1176" s="37"/>
      <c r="T1176" s="37"/>
      <c r="U1176" s="37"/>
      <c r="V1176" s="37"/>
      <c r="W1176" s="37"/>
      <c r="X1176" s="37"/>
      <c r="Y1176" s="39"/>
      <c r="Z1176" s="37"/>
      <c r="AA1176" s="40"/>
      <c r="AB1176" s="78"/>
      <c r="AC1176" s="40"/>
    </row>
    <row r="1177" spans="4:29" x14ac:dyDescent="0.35">
      <c r="D1177" s="37"/>
      <c r="E1177" s="37"/>
      <c r="F1177" s="37"/>
      <c r="G1177" s="37"/>
      <c r="H1177" s="37"/>
      <c r="I1177" s="38"/>
      <c r="J1177" s="37"/>
      <c r="K1177" s="38"/>
      <c r="L1177" s="37"/>
      <c r="M1177" s="37"/>
      <c r="N1177" s="37"/>
      <c r="O1177" s="37"/>
      <c r="P1177" s="37"/>
      <c r="Q1177" s="37"/>
      <c r="R1177" s="37"/>
      <c r="S1177" s="37"/>
      <c r="T1177" s="37"/>
      <c r="U1177" s="37"/>
      <c r="V1177" s="37"/>
      <c r="W1177" s="37"/>
      <c r="X1177" s="37"/>
      <c r="Y1177" s="39"/>
      <c r="Z1177" s="37"/>
      <c r="AA1177" s="40"/>
      <c r="AB1177" s="78"/>
      <c r="AC1177" s="40"/>
    </row>
    <row r="1178" spans="4:29" x14ac:dyDescent="0.35">
      <c r="D1178" s="41"/>
      <c r="E1178" s="41"/>
      <c r="F1178" s="41"/>
      <c r="G1178" s="41"/>
      <c r="H1178" s="41"/>
      <c r="I1178" s="42"/>
      <c r="J1178" s="41"/>
      <c r="K1178" s="42"/>
      <c r="L1178" s="41"/>
      <c r="M1178" s="41"/>
      <c r="N1178" s="41"/>
      <c r="O1178" s="41"/>
      <c r="P1178" s="41"/>
      <c r="Q1178" s="41"/>
      <c r="R1178" s="41"/>
      <c r="S1178" s="41"/>
      <c r="T1178" s="41"/>
      <c r="U1178" s="41"/>
      <c r="V1178" s="41"/>
      <c r="W1178" s="41"/>
      <c r="X1178" s="41"/>
      <c r="Y1178" s="43"/>
      <c r="Z1178" s="41"/>
      <c r="AA1178" s="44"/>
      <c r="AB1178" s="79"/>
      <c r="AC1178" s="44"/>
    </row>
    <row r="1179" spans="4:29" x14ac:dyDescent="0.35">
      <c r="D1179" s="37"/>
      <c r="E1179" s="37"/>
      <c r="F1179" s="37"/>
      <c r="G1179" s="37"/>
      <c r="H1179" s="37"/>
      <c r="I1179" s="38"/>
      <c r="J1179" s="37"/>
      <c r="K1179" s="38"/>
      <c r="L1179" s="37"/>
      <c r="M1179" s="37"/>
      <c r="N1179" s="37"/>
      <c r="O1179" s="37"/>
      <c r="P1179" s="37"/>
      <c r="Q1179" s="37"/>
      <c r="R1179" s="37"/>
      <c r="S1179" s="37"/>
      <c r="T1179" s="37"/>
      <c r="U1179" s="37"/>
      <c r="V1179" s="37"/>
      <c r="W1179" s="37"/>
      <c r="X1179" s="37"/>
      <c r="Y1179" s="39"/>
      <c r="Z1179" s="37"/>
      <c r="AA1179" s="40"/>
      <c r="AB1179" s="78"/>
      <c r="AC1179" s="40"/>
    </row>
    <row r="1180" spans="4:29" x14ac:dyDescent="0.35">
      <c r="D1180" s="37"/>
      <c r="E1180" s="37"/>
      <c r="F1180" s="37"/>
      <c r="G1180" s="37"/>
      <c r="H1180" s="37"/>
      <c r="I1180" s="38"/>
      <c r="J1180" s="37"/>
      <c r="K1180" s="38"/>
      <c r="L1180" s="37"/>
      <c r="M1180" s="37"/>
      <c r="N1180" s="37"/>
      <c r="O1180" s="37"/>
      <c r="P1180" s="37"/>
      <c r="Q1180" s="37"/>
      <c r="R1180" s="37"/>
      <c r="S1180" s="37"/>
      <c r="T1180" s="37"/>
      <c r="U1180" s="37"/>
      <c r="V1180" s="37"/>
      <c r="W1180" s="37"/>
      <c r="X1180" s="37"/>
      <c r="Y1180" s="39"/>
      <c r="Z1180" s="37"/>
      <c r="AA1180" s="40"/>
      <c r="AB1180" s="78"/>
      <c r="AC1180" s="40"/>
    </row>
    <row r="1181" spans="4:29" x14ac:dyDescent="0.35">
      <c r="D1181" s="37"/>
      <c r="E1181" s="37"/>
      <c r="F1181" s="37"/>
      <c r="G1181" s="37"/>
      <c r="H1181" s="37"/>
      <c r="I1181" s="38"/>
      <c r="J1181" s="37"/>
      <c r="K1181" s="38"/>
      <c r="L1181" s="37"/>
      <c r="M1181" s="37"/>
      <c r="N1181" s="37"/>
      <c r="O1181" s="37"/>
      <c r="P1181" s="37"/>
      <c r="Q1181" s="37"/>
      <c r="R1181" s="37"/>
      <c r="S1181" s="37"/>
      <c r="T1181" s="37"/>
      <c r="U1181" s="37"/>
      <c r="V1181" s="37"/>
      <c r="W1181" s="37"/>
      <c r="X1181" s="37"/>
      <c r="Y1181" s="39"/>
      <c r="Z1181" s="37"/>
      <c r="AA1181" s="40"/>
      <c r="AB1181" s="78"/>
      <c r="AC1181" s="40"/>
    </row>
    <row r="1182" spans="4:29" x14ac:dyDescent="0.35">
      <c r="D1182" s="37"/>
      <c r="E1182" s="37"/>
      <c r="F1182" s="37"/>
      <c r="G1182" s="37"/>
      <c r="H1182" s="37"/>
      <c r="I1182" s="38"/>
      <c r="J1182" s="37"/>
      <c r="K1182" s="38"/>
      <c r="L1182" s="37"/>
      <c r="M1182" s="37"/>
      <c r="N1182" s="37"/>
      <c r="O1182" s="37"/>
      <c r="P1182" s="37"/>
      <c r="Q1182" s="37"/>
      <c r="R1182" s="37"/>
      <c r="S1182" s="37"/>
      <c r="T1182" s="37"/>
      <c r="U1182" s="37"/>
      <c r="V1182" s="37"/>
      <c r="W1182" s="37"/>
      <c r="X1182" s="37"/>
      <c r="Y1182" s="39"/>
      <c r="Z1182" s="37"/>
      <c r="AA1182" s="40"/>
      <c r="AB1182" s="78"/>
      <c r="AC1182" s="40"/>
    </row>
    <row r="1183" spans="4:29" x14ac:dyDescent="0.35">
      <c r="D1183" s="37"/>
      <c r="E1183" s="37"/>
      <c r="F1183" s="37"/>
      <c r="G1183" s="37"/>
      <c r="H1183" s="37"/>
      <c r="I1183" s="38"/>
      <c r="J1183" s="37"/>
      <c r="K1183" s="38"/>
      <c r="L1183" s="37"/>
      <c r="M1183" s="37"/>
      <c r="N1183" s="37"/>
      <c r="O1183" s="37"/>
      <c r="P1183" s="37"/>
      <c r="Q1183" s="37"/>
      <c r="R1183" s="37"/>
      <c r="S1183" s="37"/>
      <c r="T1183" s="37"/>
      <c r="U1183" s="37"/>
      <c r="V1183" s="37"/>
      <c r="W1183" s="37"/>
      <c r="X1183" s="37"/>
      <c r="Y1183" s="39"/>
      <c r="Z1183" s="37"/>
      <c r="AA1183" s="40"/>
      <c r="AB1183" s="78"/>
      <c r="AC1183" s="40"/>
    </row>
    <row r="1184" spans="4:29" x14ac:dyDescent="0.35">
      <c r="D1184" s="37"/>
      <c r="E1184" s="37"/>
      <c r="F1184" s="37"/>
      <c r="G1184" s="37"/>
      <c r="H1184" s="37"/>
      <c r="I1184" s="38"/>
      <c r="J1184" s="37"/>
      <c r="K1184" s="38"/>
      <c r="L1184" s="37"/>
      <c r="M1184" s="37"/>
      <c r="N1184" s="37"/>
      <c r="O1184" s="37"/>
      <c r="P1184" s="37"/>
      <c r="Q1184" s="37"/>
      <c r="R1184" s="37"/>
      <c r="S1184" s="37"/>
      <c r="T1184" s="37"/>
      <c r="U1184" s="37"/>
      <c r="V1184" s="37"/>
      <c r="W1184" s="37"/>
      <c r="X1184" s="37"/>
      <c r="Y1184" s="39"/>
      <c r="Z1184" s="37"/>
      <c r="AA1184" s="40"/>
      <c r="AB1184" s="78"/>
      <c r="AC1184" s="40"/>
    </row>
    <row r="1185" spans="4:29" x14ac:dyDescent="0.35">
      <c r="D1185" s="41"/>
      <c r="E1185" s="41"/>
      <c r="F1185" s="41"/>
      <c r="G1185" s="41"/>
      <c r="H1185" s="41"/>
      <c r="I1185" s="42"/>
      <c r="J1185" s="41"/>
      <c r="K1185" s="42"/>
      <c r="L1185" s="41"/>
      <c r="M1185" s="41"/>
      <c r="N1185" s="41"/>
      <c r="O1185" s="41"/>
      <c r="P1185" s="41"/>
      <c r="Q1185" s="41"/>
      <c r="R1185" s="41"/>
      <c r="S1185" s="41"/>
      <c r="T1185" s="41"/>
      <c r="U1185" s="41"/>
      <c r="V1185" s="41"/>
      <c r="W1185" s="41"/>
      <c r="X1185" s="41"/>
      <c r="Y1185" s="43"/>
      <c r="Z1185" s="41"/>
      <c r="AA1185" s="44"/>
      <c r="AB1185" s="79"/>
      <c r="AC1185" s="44"/>
    </row>
    <row r="1186" spans="4:29" x14ac:dyDescent="0.35">
      <c r="D1186" s="37"/>
      <c r="E1186" s="37"/>
      <c r="F1186" s="37"/>
      <c r="G1186" s="37"/>
      <c r="H1186" s="37"/>
      <c r="I1186" s="38"/>
      <c r="J1186" s="37"/>
      <c r="K1186" s="38"/>
      <c r="L1186" s="37"/>
      <c r="M1186" s="37"/>
      <c r="N1186" s="37"/>
      <c r="O1186" s="37"/>
      <c r="P1186" s="37"/>
      <c r="Q1186" s="37"/>
      <c r="R1186" s="37"/>
      <c r="S1186" s="37"/>
      <c r="T1186" s="37"/>
      <c r="U1186" s="37"/>
      <c r="V1186" s="37"/>
      <c r="W1186" s="37"/>
      <c r="X1186" s="37"/>
      <c r="Y1186" s="39"/>
      <c r="Z1186" s="37"/>
      <c r="AA1186" s="40"/>
      <c r="AB1186" s="78"/>
      <c r="AC1186" s="40"/>
    </row>
    <row r="1187" spans="4:29" x14ac:dyDescent="0.35">
      <c r="D1187" s="37"/>
      <c r="E1187" s="37"/>
      <c r="F1187" s="37"/>
      <c r="G1187" s="37"/>
      <c r="H1187" s="37"/>
      <c r="I1187" s="38"/>
      <c r="J1187" s="37"/>
      <c r="K1187" s="38"/>
      <c r="L1187" s="37"/>
      <c r="M1187" s="37"/>
      <c r="N1187" s="37"/>
      <c r="O1187" s="37"/>
      <c r="P1187" s="37"/>
      <c r="Q1187" s="37"/>
      <c r="R1187" s="37"/>
      <c r="S1187" s="37"/>
      <c r="T1187" s="37"/>
      <c r="U1187" s="37"/>
      <c r="V1187" s="37"/>
      <c r="W1187" s="37"/>
      <c r="X1187" s="37"/>
      <c r="Y1187" s="39"/>
      <c r="Z1187" s="37"/>
      <c r="AA1187" s="40"/>
      <c r="AB1187" s="78"/>
      <c r="AC1187" s="40"/>
    </row>
    <row r="1188" spans="4:29" x14ac:dyDescent="0.35">
      <c r="D1188" s="41"/>
      <c r="E1188" s="41"/>
      <c r="F1188" s="41"/>
      <c r="G1188" s="41"/>
      <c r="H1188" s="41"/>
      <c r="I1188" s="42"/>
      <c r="J1188" s="41"/>
      <c r="K1188" s="42"/>
      <c r="L1188" s="41"/>
      <c r="M1188" s="41"/>
      <c r="N1188" s="41"/>
      <c r="O1188" s="41"/>
      <c r="P1188" s="41"/>
      <c r="Q1188" s="41"/>
      <c r="R1188" s="41"/>
      <c r="S1188" s="41"/>
      <c r="T1188" s="41"/>
      <c r="U1188" s="41"/>
      <c r="V1188" s="41"/>
      <c r="W1188" s="41"/>
      <c r="X1188" s="41"/>
      <c r="Y1188" s="43"/>
      <c r="Z1188" s="41"/>
      <c r="AA1188" s="44"/>
      <c r="AB1188" s="79"/>
      <c r="AC1188" s="44"/>
    </row>
    <row r="1189" spans="4:29" x14ac:dyDescent="0.35">
      <c r="D1189" s="41"/>
      <c r="E1189" s="41"/>
      <c r="F1189" s="41"/>
      <c r="G1189" s="41"/>
      <c r="H1189" s="41"/>
      <c r="I1189" s="42"/>
      <c r="J1189" s="41"/>
      <c r="K1189" s="42"/>
      <c r="L1189" s="41"/>
      <c r="M1189" s="41"/>
      <c r="N1189" s="41"/>
      <c r="O1189" s="41"/>
      <c r="P1189" s="41"/>
      <c r="Q1189" s="41"/>
      <c r="R1189" s="41"/>
      <c r="S1189" s="41"/>
      <c r="T1189" s="41"/>
      <c r="U1189" s="41"/>
      <c r="V1189" s="41"/>
      <c r="W1189" s="41"/>
      <c r="X1189" s="41"/>
      <c r="Y1189" s="43"/>
      <c r="Z1189" s="41"/>
      <c r="AA1189" s="44"/>
      <c r="AB1189" s="79"/>
      <c r="AC1189" s="44"/>
    </row>
    <row r="1190" spans="4:29" x14ac:dyDescent="0.35">
      <c r="D1190" s="37"/>
      <c r="E1190" s="37"/>
      <c r="F1190" s="37"/>
      <c r="G1190" s="37"/>
      <c r="H1190" s="37"/>
      <c r="I1190" s="38"/>
      <c r="J1190" s="37"/>
      <c r="K1190" s="38"/>
      <c r="L1190" s="37"/>
      <c r="M1190" s="37"/>
      <c r="N1190" s="37"/>
      <c r="O1190" s="37"/>
      <c r="P1190" s="37"/>
      <c r="Q1190" s="37"/>
      <c r="R1190" s="37"/>
      <c r="S1190" s="37"/>
      <c r="T1190" s="37"/>
      <c r="U1190" s="37"/>
      <c r="V1190" s="37"/>
      <c r="W1190" s="37"/>
      <c r="X1190" s="37"/>
      <c r="Y1190" s="39"/>
      <c r="Z1190" s="37"/>
      <c r="AA1190" s="40"/>
      <c r="AB1190" s="78"/>
      <c r="AC1190" s="40"/>
    </row>
    <row r="1191" spans="4:29" x14ac:dyDescent="0.35">
      <c r="D1191" s="37"/>
      <c r="E1191" s="37"/>
      <c r="F1191" s="37"/>
      <c r="G1191" s="37"/>
      <c r="H1191" s="37"/>
      <c r="I1191" s="38"/>
      <c r="J1191" s="37"/>
      <c r="K1191" s="38"/>
      <c r="L1191" s="37"/>
      <c r="M1191" s="37"/>
      <c r="N1191" s="37"/>
      <c r="O1191" s="37"/>
      <c r="P1191" s="37"/>
      <c r="Q1191" s="37"/>
      <c r="R1191" s="37"/>
      <c r="S1191" s="37"/>
      <c r="T1191" s="37"/>
      <c r="U1191" s="37"/>
      <c r="V1191" s="37"/>
      <c r="W1191" s="37"/>
      <c r="X1191" s="37"/>
      <c r="Y1191" s="39"/>
      <c r="Z1191" s="37"/>
      <c r="AA1191" s="40"/>
      <c r="AB1191" s="78"/>
      <c r="AC1191" s="40"/>
    </row>
    <row r="1192" spans="4:29" x14ac:dyDescent="0.35">
      <c r="D1192" s="37"/>
      <c r="E1192" s="37"/>
      <c r="F1192" s="37"/>
      <c r="G1192" s="37"/>
      <c r="H1192" s="37"/>
      <c r="I1192" s="38"/>
      <c r="J1192" s="37"/>
      <c r="K1192" s="38"/>
      <c r="L1192" s="37"/>
      <c r="M1192" s="37"/>
      <c r="N1192" s="37"/>
      <c r="O1192" s="37"/>
      <c r="P1192" s="37"/>
      <c r="Q1192" s="37"/>
      <c r="R1192" s="37"/>
      <c r="S1192" s="37"/>
      <c r="T1192" s="37"/>
      <c r="U1192" s="37"/>
      <c r="V1192" s="37"/>
      <c r="W1192" s="37"/>
      <c r="X1192" s="37"/>
      <c r="Y1192" s="39"/>
      <c r="Z1192" s="37"/>
      <c r="AA1192" s="40"/>
      <c r="AB1192" s="78"/>
      <c r="AC1192" s="40"/>
    </row>
    <row r="1193" spans="4:29" x14ac:dyDescent="0.35">
      <c r="D1193" s="37"/>
      <c r="E1193" s="37"/>
      <c r="F1193" s="37"/>
      <c r="G1193" s="37"/>
      <c r="H1193" s="37"/>
      <c r="I1193" s="38"/>
      <c r="J1193" s="37"/>
      <c r="K1193" s="38"/>
      <c r="L1193" s="37"/>
      <c r="M1193" s="37"/>
      <c r="N1193" s="37"/>
      <c r="O1193" s="37"/>
      <c r="P1193" s="37"/>
      <c r="Q1193" s="37"/>
      <c r="R1193" s="37"/>
      <c r="S1193" s="37"/>
      <c r="T1193" s="37"/>
      <c r="U1193" s="37"/>
      <c r="V1193" s="37"/>
      <c r="W1193" s="37"/>
      <c r="X1193" s="37"/>
      <c r="Y1193" s="39"/>
      <c r="Z1193" s="37"/>
      <c r="AA1193" s="40"/>
      <c r="AB1193" s="78"/>
      <c r="AC1193" s="40"/>
    </row>
    <row r="1194" spans="4:29" x14ac:dyDescent="0.35">
      <c r="D1194" s="41"/>
      <c r="E1194" s="41"/>
      <c r="F1194" s="41"/>
      <c r="G1194" s="41"/>
      <c r="H1194" s="41"/>
      <c r="I1194" s="42"/>
      <c r="J1194" s="41"/>
      <c r="K1194" s="42"/>
      <c r="L1194" s="41"/>
      <c r="M1194" s="41"/>
      <c r="N1194" s="41"/>
      <c r="O1194" s="41"/>
      <c r="P1194" s="41"/>
      <c r="Q1194" s="41"/>
      <c r="R1194" s="41"/>
      <c r="S1194" s="41"/>
      <c r="T1194" s="41"/>
      <c r="U1194" s="41"/>
      <c r="V1194" s="41"/>
      <c r="W1194" s="41"/>
      <c r="X1194" s="41"/>
      <c r="Y1194" s="43"/>
      <c r="Z1194" s="41"/>
      <c r="AA1194" s="44"/>
      <c r="AB1194" s="79"/>
      <c r="AC1194" s="44"/>
    </row>
    <row r="1195" spans="4:29" x14ac:dyDescent="0.35">
      <c r="D1195" s="37"/>
      <c r="E1195" s="37"/>
      <c r="F1195" s="37"/>
      <c r="G1195" s="37"/>
      <c r="H1195" s="37"/>
      <c r="I1195" s="38"/>
      <c r="J1195" s="37"/>
      <c r="K1195" s="38"/>
      <c r="L1195" s="37"/>
      <c r="M1195" s="37"/>
      <c r="N1195" s="37"/>
      <c r="O1195" s="37"/>
      <c r="P1195" s="37"/>
      <c r="Q1195" s="37"/>
      <c r="R1195" s="37"/>
      <c r="S1195" s="37"/>
      <c r="T1195" s="37"/>
      <c r="U1195" s="37"/>
      <c r="V1195" s="37"/>
      <c r="W1195" s="37"/>
      <c r="X1195" s="37"/>
      <c r="Y1195" s="39"/>
      <c r="Z1195" s="37"/>
      <c r="AA1195" s="40"/>
      <c r="AB1195" s="78"/>
      <c r="AC1195" s="40"/>
    </row>
    <row r="1196" spans="4:29" x14ac:dyDescent="0.35">
      <c r="D1196" s="37"/>
      <c r="E1196" s="37"/>
      <c r="F1196" s="37"/>
      <c r="G1196" s="37"/>
      <c r="H1196" s="37"/>
      <c r="I1196" s="38"/>
      <c r="J1196" s="37"/>
      <c r="K1196" s="38"/>
      <c r="L1196" s="37"/>
      <c r="M1196" s="37"/>
      <c r="N1196" s="37"/>
      <c r="O1196" s="37"/>
      <c r="P1196" s="37"/>
      <c r="Q1196" s="37"/>
      <c r="R1196" s="37"/>
      <c r="S1196" s="37"/>
      <c r="T1196" s="37"/>
      <c r="U1196" s="37"/>
      <c r="V1196" s="37"/>
      <c r="W1196" s="37"/>
      <c r="X1196" s="37"/>
      <c r="Y1196" s="39"/>
      <c r="Z1196" s="37"/>
      <c r="AA1196" s="40"/>
      <c r="AB1196" s="78"/>
      <c r="AC1196" s="40"/>
    </row>
    <row r="1197" spans="4:29" x14ac:dyDescent="0.35">
      <c r="D1197" s="37"/>
      <c r="E1197" s="37"/>
      <c r="F1197" s="37"/>
      <c r="G1197" s="37"/>
      <c r="H1197" s="37"/>
      <c r="I1197" s="38"/>
      <c r="J1197" s="37"/>
      <c r="K1197" s="38"/>
      <c r="L1197" s="37"/>
      <c r="M1197" s="37"/>
      <c r="N1197" s="37"/>
      <c r="O1197" s="37"/>
      <c r="P1197" s="37"/>
      <c r="Q1197" s="37"/>
      <c r="R1197" s="37"/>
      <c r="S1197" s="37"/>
      <c r="T1197" s="37"/>
      <c r="U1197" s="37"/>
      <c r="V1197" s="37"/>
      <c r="W1197" s="37"/>
      <c r="X1197" s="37"/>
      <c r="Y1197" s="39"/>
      <c r="Z1197" s="37"/>
      <c r="AA1197" s="40"/>
      <c r="AB1197" s="78"/>
      <c r="AC1197" s="40"/>
    </row>
    <row r="1198" spans="4:29" x14ac:dyDescent="0.35">
      <c r="D1198" s="41"/>
      <c r="E1198" s="41"/>
      <c r="F1198" s="41"/>
      <c r="G1198" s="41"/>
      <c r="H1198" s="41"/>
      <c r="I1198" s="42"/>
      <c r="J1198" s="41"/>
      <c r="K1198" s="42"/>
      <c r="L1198" s="41"/>
      <c r="M1198" s="41"/>
      <c r="N1198" s="41"/>
      <c r="O1198" s="41"/>
      <c r="P1198" s="41"/>
      <c r="Q1198" s="41"/>
      <c r="R1198" s="41"/>
      <c r="S1198" s="41"/>
      <c r="T1198" s="41"/>
      <c r="U1198" s="41"/>
      <c r="V1198" s="41"/>
      <c r="W1198" s="41"/>
      <c r="X1198" s="41"/>
      <c r="Y1198" s="43"/>
      <c r="Z1198" s="41"/>
      <c r="AA1198" s="44"/>
      <c r="AB1198" s="79"/>
      <c r="AC1198" s="44"/>
    </row>
    <row r="1199" spans="4:29" x14ac:dyDescent="0.35">
      <c r="D1199" s="41"/>
      <c r="E1199" s="41"/>
      <c r="F1199" s="41"/>
      <c r="G1199" s="41"/>
      <c r="H1199" s="41"/>
      <c r="I1199" s="42"/>
      <c r="J1199" s="41"/>
      <c r="K1199" s="42"/>
      <c r="L1199" s="41"/>
      <c r="M1199" s="41"/>
      <c r="N1199" s="41"/>
      <c r="O1199" s="41"/>
      <c r="P1199" s="41"/>
      <c r="Q1199" s="41"/>
      <c r="R1199" s="41"/>
      <c r="S1199" s="41"/>
      <c r="T1199" s="41"/>
      <c r="U1199" s="41"/>
      <c r="V1199" s="41"/>
      <c r="W1199" s="41"/>
      <c r="X1199" s="41"/>
      <c r="Y1199" s="43"/>
      <c r="Z1199" s="41"/>
      <c r="AA1199" s="44"/>
      <c r="AB1199" s="79"/>
      <c r="AC1199" s="44"/>
    </row>
    <row r="1200" spans="4:29" x14ac:dyDescent="0.35">
      <c r="D1200" s="37"/>
      <c r="E1200" s="37"/>
      <c r="F1200" s="37"/>
      <c r="G1200" s="37"/>
      <c r="H1200" s="37"/>
      <c r="I1200" s="38"/>
      <c r="J1200" s="37"/>
      <c r="K1200" s="38"/>
      <c r="L1200" s="37"/>
      <c r="M1200" s="37"/>
      <c r="N1200" s="37"/>
      <c r="O1200" s="37"/>
      <c r="P1200" s="37"/>
      <c r="Q1200" s="37"/>
      <c r="R1200" s="37"/>
      <c r="S1200" s="37"/>
      <c r="T1200" s="37"/>
      <c r="U1200" s="37"/>
      <c r="V1200" s="37"/>
      <c r="W1200" s="37"/>
      <c r="X1200" s="37"/>
      <c r="Y1200" s="39"/>
      <c r="Z1200" s="37"/>
      <c r="AA1200" s="40"/>
      <c r="AB1200" s="78"/>
      <c r="AC1200" s="40"/>
    </row>
    <row r="1201" spans="4:29" x14ac:dyDescent="0.35">
      <c r="D1201" s="37"/>
      <c r="E1201" s="37"/>
      <c r="F1201" s="37"/>
      <c r="G1201" s="37"/>
      <c r="H1201" s="37"/>
      <c r="I1201" s="38"/>
      <c r="J1201" s="37"/>
      <c r="K1201" s="38"/>
      <c r="L1201" s="37"/>
      <c r="M1201" s="37"/>
      <c r="N1201" s="37"/>
      <c r="O1201" s="37"/>
      <c r="P1201" s="37"/>
      <c r="Q1201" s="37"/>
      <c r="R1201" s="37"/>
      <c r="S1201" s="37"/>
      <c r="T1201" s="37"/>
      <c r="U1201" s="37"/>
      <c r="V1201" s="37"/>
      <c r="W1201" s="37"/>
      <c r="X1201" s="37"/>
      <c r="Y1201" s="39"/>
      <c r="Z1201" s="37"/>
      <c r="AA1201" s="40"/>
      <c r="AB1201" s="78"/>
      <c r="AC1201" s="40"/>
    </row>
    <row r="1202" spans="4:29" x14ac:dyDescent="0.35">
      <c r="D1202" s="37"/>
      <c r="E1202" s="37"/>
      <c r="F1202" s="37"/>
      <c r="G1202" s="37"/>
      <c r="H1202" s="37"/>
      <c r="I1202" s="38"/>
      <c r="J1202" s="37"/>
      <c r="K1202" s="38"/>
      <c r="L1202" s="37"/>
      <c r="M1202" s="37"/>
      <c r="N1202" s="37"/>
      <c r="O1202" s="37"/>
      <c r="P1202" s="37"/>
      <c r="Q1202" s="37"/>
      <c r="R1202" s="37"/>
      <c r="S1202" s="37"/>
      <c r="T1202" s="37"/>
      <c r="U1202" s="37"/>
      <c r="V1202" s="37"/>
      <c r="W1202" s="37"/>
      <c r="X1202" s="37"/>
      <c r="Y1202" s="39"/>
      <c r="Z1202" s="37"/>
      <c r="AA1202" s="40"/>
      <c r="AB1202" s="78"/>
      <c r="AC1202" s="40"/>
    </row>
    <row r="1203" spans="4:29" x14ac:dyDescent="0.35">
      <c r="D1203" s="37"/>
      <c r="E1203" s="37"/>
      <c r="F1203" s="37"/>
      <c r="G1203" s="37"/>
      <c r="H1203" s="37"/>
      <c r="I1203" s="38"/>
      <c r="J1203" s="37"/>
      <c r="K1203" s="38"/>
      <c r="L1203" s="37"/>
      <c r="M1203" s="37"/>
      <c r="N1203" s="37"/>
      <c r="O1203" s="37"/>
      <c r="P1203" s="37"/>
      <c r="Q1203" s="37"/>
      <c r="R1203" s="37"/>
      <c r="S1203" s="37"/>
      <c r="T1203" s="37"/>
      <c r="U1203" s="37"/>
      <c r="V1203" s="37"/>
      <c r="W1203" s="37"/>
      <c r="X1203" s="37"/>
      <c r="Y1203" s="39"/>
      <c r="Z1203" s="37"/>
      <c r="AA1203" s="40"/>
      <c r="AB1203" s="78"/>
      <c r="AC1203" s="40"/>
    </row>
    <row r="1204" spans="4:29" x14ac:dyDescent="0.35">
      <c r="D1204" s="37"/>
      <c r="E1204" s="37"/>
      <c r="F1204" s="37"/>
      <c r="G1204" s="37"/>
      <c r="H1204" s="37"/>
      <c r="I1204" s="38"/>
      <c r="J1204" s="37"/>
      <c r="K1204" s="38"/>
      <c r="L1204" s="37"/>
      <c r="M1204" s="37"/>
      <c r="N1204" s="37"/>
      <c r="O1204" s="37"/>
      <c r="P1204" s="37"/>
      <c r="Q1204" s="37"/>
      <c r="R1204" s="37"/>
      <c r="S1204" s="37"/>
      <c r="T1204" s="37"/>
      <c r="U1204" s="37"/>
      <c r="V1204" s="37"/>
      <c r="W1204" s="37"/>
      <c r="X1204" s="37"/>
      <c r="Y1204" s="39"/>
      <c r="Z1204" s="37"/>
      <c r="AA1204" s="40"/>
      <c r="AB1204" s="78"/>
      <c r="AC1204" s="40"/>
    </row>
    <row r="1205" spans="4:29" x14ac:dyDescent="0.35">
      <c r="D1205" s="37"/>
      <c r="E1205" s="37"/>
      <c r="F1205" s="37"/>
      <c r="G1205" s="37"/>
      <c r="H1205" s="37"/>
      <c r="I1205" s="38"/>
      <c r="J1205" s="37"/>
      <c r="K1205" s="38"/>
      <c r="L1205" s="37"/>
      <c r="M1205" s="37"/>
      <c r="N1205" s="37"/>
      <c r="O1205" s="37"/>
      <c r="P1205" s="37"/>
      <c r="Q1205" s="37"/>
      <c r="R1205" s="37"/>
      <c r="S1205" s="37"/>
      <c r="T1205" s="37"/>
      <c r="U1205" s="37"/>
      <c r="V1205" s="37"/>
      <c r="W1205" s="37"/>
      <c r="X1205" s="37"/>
      <c r="Y1205" s="39"/>
      <c r="Z1205" s="37"/>
      <c r="AA1205" s="40"/>
      <c r="AB1205" s="78"/>
      <c r="AC1205" s="40"/>
    </row>
    <row r="1206" spans="4:29" x14ac:dyDescent="0.35">
      <c r="D1206" s="41"/>
      <c r="E1206" s="41"/>
      <c r="F1206" s="41"/>
      <c r="G1206" s="41"/>
      <c r="H1206" s="41"/>
      <c r="I1206" s="42"/>
      <c r="J1206" s="41"/>
      <c r="K1206" s="42"/>
      <c r="L1206" s="41"/>
      <c r="M1206" s="41"/>
      <c r="N1206" s="41"/>
      <c r="O1206" s="41"/>
      <c r="P1206" s="41"/>
      <c r="Q1206" s="41"/>
      <c r="R1206" s="41"/>
      <c r="S1206" s="41"/>
      <c r="T1206" s="41"/>
      <c r="U1206" s="41"/>
      <c r="V1206" s="41"/>
      <c r="W1206" s="41"/>
      <c r="X1206" s="41"/>
      <c r="Y1206" s="43"/>
      <c r="Z1206" s="41"/>
      <c r="AA1206" s="44"/>
      <c r="AB1206" s="79"/>
      <c r="AC1206" s="44"/>
    </row>
    <row r="1207" spans="4:29" x14ac:dyDescent="0.35">
      <c r="D1207" s="41"/>
      <c r="E1207" s="41"/>
      <c r="F1207" s="41"/>
      <c r="G1207" s="41"/>
      <c r="H1207" s="41"/>
      <c r="I1207" s="42"/>
      <c r="J1207" s="41"/>
      <c r="K1207" s="42"/>
      <c r="L1207" s="41"/>
      <c r="M1207" s="41"/>
      <c r="N1207" s="41"/>
      <c r="O1207" s="41"/>
      <c r="P1207" s="41"/>
      <c r="Q1207" s="41"/>
      <c r="R1207" s="41"/>
      <c r="S1207" s="41"/>
      <c r="T1207" s="41"/>
      <c r="U1207" s="41"/>
      <c r="V1207" s="41"/>
      <c r="W1207" s="41"/>
      <c r="X1207" s="41"/>
      <c r="Y1207" s="43"/>
      <c r="Z1207" s="41"/>
      <c r="AA1207" s="44"/>
      <c r="AB1207" s="79"/>
      <c r="AC1207" s="44"/>
    </row>
    <row r="1208" spans="4:29" x14ac:dyDescent="0.35">
      <c r="D1208" s="37"/>
      <c r="E1208" s="37"/>
      <c r="F1208" s="37"/>
      <c r="G1208" s="37"/>
      <c r="H1208" s="37"/>
      <c r="I1208" s="38"/>
      <c r="J1208" s="37"/>
      <c r="K1208" s="38"/>
      <c r="L1208" s="37"/>
      <c r="M1208" s="37"/>
      <c r="N1208" s="37"/>
      <c r="O1208" s="37"/>
      <c r="P1208" s="37"/>
      <c r="Q1208" s="37"/>
      <c r="R1208" s="37"/>
      <c r="S1208" s="37"/>
      <c r="T1208" s="37"/>
      <c r="U1208" s="37"/>
      <c r="V1208" s="37"/>
      <c r="W1208" s="37"/>
      <c r="X1208" s="37"/>
      <c r="Y1208" s="39"/>
      <c r="Z1208" s="37"/>
      <c r="AA1208" s="40"/>
      <c r="AB1208" s="78"/>
      <c r="AC1208" s="40"/>
    </row>
    <row r="1209" spans="4:29" x14ac:dyDescent="0.35">
      <c r="D1209" s="37"/>
      <c r="E1209" s="37"/>
      <c r="F1209" s="37"/>
      <c r="G1209" s="37"/>
      <c r="H1209" s="37"/>
      <c r="I1209" s="38"/>
      <c r="J1209" s="37"/>
      <c r="K1209" s="38"/>
      <c r="L1209" s="37"/>
      <c r="M1209" s="37"/>
      <c r="N1209" s="37"/>
      <c r="O1209" s="37"/>
      <c r="P1209" s="37"/>
      <c r="Q1209" s="37"/>
      <c r="R1209" s="37"/>
      <c r="S1209" s="37"/>
      <c r="T1209" s="37"/>
      <c r="U1209" s="37"/>
      <c r="V1209" s="37"/>
      <c r="W1209" s="37"/>
      <c r="X1209" s="37"/>
      <c r="Y1209" s="39"/>
      <c r="Z1209" s="37"/>
      <c r="AA1209" s="40"/>
      <c r="AB1209" s="78"/>
      <c r="AC1209" s="40"/>
    </row>
    <row r="1210" spans="4:29" x14ac:dyDescent="0.35">
      <c r="D1210" s="37"/>
      <c r="E1210" s="37"/>
      <c r="F1210" s="37"/>
      <c r="G1210" s="37"/>
      <c r="H1210" s="37"/>
      <c r="I1210" s="38"/>
      <c r="J1210" s="37"/>
      <c r="K1210" s="38"/>
      <c r="L1210" s="37"/>
      <c r="M1210" s="37"/>
      <c r="N1210" s="37"/>
      <c r="O1210" s="37"/>
      <c r="P1210" s="37"/>
      <c r="Q1210" s="37"/>
      <c r="R1210" s="37"/>
      <c r="S1210" s="37"/>
      <c r="T1210" s="37"/>
      <c r="U1210" s="37"/>
      <c r="V1210" s="37"/>
      <c r="W1210" s="37"/>
      <c r="X1210" s="37"/>
      <c r="Y1210" s="39"/>
      <c r="Z1210" s="37"/>
      <c r="AA1210" s="40"/>
      <c r="AB1210" s="78"/>
      <c r="AC1210" s="40"/>
    </row>
    <row r="1211" spans="4:29" x14ac:dyDescent="0.35">
      <c r="D1211" s="37"/>
      <c r="E1211" s="37"/>
      <c r="F1211" s="37"/>
      <c r="G1211" s="37"/>
      <c r="H1211" s="37"/>
      <c r="I1211" s="38"/>
      <c r="J1211" s="37"/>
      <c r="K1211" s="38"/>
      <c r="L1211" s="37"/>
      <c r="M1211" s="37"/>
      <c r="N1211" s="37"/>
      <c r="O1211" s="37"/>
      <c r="P1211" s="37"/>
      <c r="Q1211" s="37"/>
      <c r="R1211" s="37"/>
      <c r="S1211" s="37"/>
      <c r="T1211" s="37"/>
      <c r="U1211" s="37"/>
      <c r="V1211" s="37"/>
      <c r="W1211" s="37"/>
      <c r="X1211" s="37"/>
      <c r="Y1211" s="39"/>
      <c r="Z1211" s="37"/>
      <c r="AA1211" s="40"/>
      <c r="AB1211" s="78"/>
      <c r="AC1211" s="40"/>
    </row>
    <row r="1212" spans="4:29" x14ac:dyDescent="0.35">
      <c r="D1212" s="37"/>
      <c r="E1212" s="37"/>
      <c r="F1212" s="37"/>
      <c r="G1212" s="37"/>
      <c r="H1212" s="37"/>
      <c r="I1212" s="38"/>
      <c r="J1212" s="37"/>
      <c r="K1212" s="38"/>
      <c r="L1212" s="37"/>
      <c r="M1212" s="37"/>
      <c r="N1212" s="37"/>
      <c r="O1212" s="37"/>
      <c r="P1212" s="37"/>
      <c r="Q1212" s="37"/>
      <c r="R1212" s="37"/>
      <c r="S1212" s="37"/>
      <c r="T1212" s="37"/>
      <c r="U1212" s="37"/>
      <c r="V1212" s="37"/>
      <c r="W1212" s="37"/>
      <c r="X1212" s="37"/>
      <c r="Y1212" s="39"/>
      <c r="Z1212" s="37"/>
      <c r="AA1212" s="40"/>
      <c r="AB1212" s="78"/>
      <c r="AC1212" s="40"/>
    </row>
    <row r="1213" spans="4:29" x14ac:dyDescent="0.35">
      <c r="D1213" s="37"/>
      <c r="E1213" s="37"/>
      <c r="F1213" s="37"/>
      <c r="G1213" s="37"/>
      <c r="H1213" s="37"/>
      <c r="I1213" s="38"/>
      <c r="J1213" s="37"/>
      <c r="K1213" s="38"/>
      <c r="L1213" s="37"/>
      <c r="M1213" s="37"/>
      <c r="N1213" s="37"/>
      <c r="O1213" s="37"/>
      <c r="P1213" s="37"/>
      <c r="Q1213" s="37"/>
      <c r="R1213" s="37"/>
      <c r="S1213" s="37"/>
      <c r="T1213" s="37"/>
      <c r="U1213" s="37"/>
      <c r="V1213" s="37"/>
      <c r="W1213" s="37"/>
      <c r="X1213" s="37"/>
      <c r="Y1213" s="39"/>
      <c r="Z1213" s="37"/>
      <c r="AA1213" s="40"/>
      <c r="AB1213" s="78"/>
      <c r="AC1213" s="40"/>
    </row>
    <row r="1214" spans="4:29" x14ac:dyDescent="0.35">
      <c r="D1214" s="37"/>
      <c r="E1214" s="37"/>
      <c r="F1214" s="37"/>
      <c r="G1214" s="37"/>
      <c r="H1214" s="37"/>
      <c r="I1214" s="38"/>
      <c r="J1214" s="37"/>
      <c r="K1214" s="38"/>
      <c r="L1214" s="37"/>
      <c r="M1214" s="37"/>
      <c r="N1214" s="37"/>
      <c r="O1214" s="37"/>
      <c r="P1214" s="37"/>
      <c r="Q1214" s="37"/>
      <c r="R1214" s="37"/>
      <c r="S1214" s="37"/>
      <c r="T1214" s="37"/>
      <c r="U1214" s="37"/>
      <c r="V1214" s="37"/>
      <c r="W1214" s="37"/>
      <c r="X1214" s="37"/>
      <c r="Y1214" s="39"/>
      <c r="Z1214" s="37"/>
      <c r="AA1214" s="40"/>
      <c r="AB1214" s="78"/>
      <c r="AC1214" s="40"/>
    </row>
    <row r="1215" spans="4:29" x14ac:dyDescent="0.35">
      <c r="D1215" s="41"/>
      <c r="E1215" s="41"/>
      <c r="F1215" s="41"/>
      <c r="G1215" s="41"/>
      <c r="H1215" s="41"/>
      <c r="I1215" s="42"/>
      <c r="J1215" s="41"/>
      <c r="K1215" s="42"/>
      <c r="L1215" s="41"/>
      <c r="M1215" s="41"/>
      <c r="N1215" s="41"/>
      <c r="O1215" s="41"/>
      <c r="P1215" s="41"/>
      <c r="Q1215" s="41"/>
      <c r="R1215" s="41"/>
      <c r="S1215" s="41"/>
      <c r="T1215" s="41"/>
      <c r="U1215" s="41"/>
      <c r="V1215" s="41"/>
      <c r="W1215" s="41"/>
      <c r="X1215" s="41"/>
      <c r="Y1215" s="43"/>
      <c r="Z1215" s="41"/>
      <c r="AA1215" s="44"/>
      <c r="AB1215" s="79"/>
      <c r="AC1215" s="44"/>
    </row>
    <row r="1216" spans="4:29" x14ac:dyDescent="0.35">
      <c r="D1216" s="41"/>
      <c r="E1216" s="41"/>
      <c r="F1216" s="41"/>
      <c r="G1216" s="41"/>
      <c r="H1216" s="41"/>
      <c r="I1216" s="42"/>
      <c r="J1216" s="41"/>
      <c r="K1216" s="42"/>
      <c r="L1216" s="41"/>
      <c r="M1216" s="41"/>
      <c r="N1216" s="41"/>
      <c r="O1216" s="41"/>
      <c r="P1216" s="41"/>
      <c r="Q1216" s="41"/>
      <c r="R1216" s="41"/>
      <c r="S1216" s="41"/>
      <c r="T1216" s="41"/>
      <c r="U1216" s="41"/>
      <c r="V1216" s="41"/>
      <c r="W1216" s="41"/>
      <c r="X1216" s="41"/>
      <c r="Y1216" s="43"/>
      <c r="Z1216" s="41"/>
      <c r="AA1216" s="44"/>
      <c r="AB1216" s="79"/>
      <c r="AC1216" s="44"/>
    </row>
    <row r="1217" spans="4:29" x14ac:dyDescent="0.35">
      <c r="D1217" s="37"/>
      <c r="E1217" s="37"/>
      <c r="F1217" s="37"/>
      <c r="G1217" s="37"/>
      <c r="H1217" s="37"/>
      <c r="I1217" s="38"/>
      <c r="J1217" s="37"/>
      <c r="K1217" s="38"/>
      <c r="L1217" s="37"/>
      <c r="M1217" s="37"/>
      <c r="N1217" s="37"/>
      <c r="O1217" s="37"/>
      <c r="P1217" s="37"/>
      <c r="Q1217" s="37"/>
      <c r="R1217" s="37"/>
      <c r="S1217" s="37"/>
      <c r="T1217" s="37"/>
      <c r="U1217" s="37"/>
      <c r="V1217" s="37"/>
      <c r="W1217" s="37"/>
      <c r="X1217" s="37"/>
      <c r="Y1217" s="39"/>
      <c r="Z1217" s="37"/>
      <c r="AA1217" s="40"/>
      <c r="AB1217" s="78"/>
      <c r="AC1217" s="40"/>
    </row>
    <row r="1218" spans="4:29" x14ac:dyDescent="0.35">
      <c r="D1218" s="37"/>
      <c r="E1218" s="37"/>
      <c r="F1218" s="37"/>
      <c r="G1218" s="37"/>
      <c r="H1218" s="37"/>
      <c r="I1218" s="38"/>
      <c r="J1218" s="37"/>
      <c r="K1218" s="38"/>
      <c r="L1218" s="37"/>
      <c r="M1218" s="37"/>
      <c r="N1218" s="37"/>
      <c r="O1218" s="37"/>
      <c r="P1218" s="37"/>
      <c r="Q1218" s="37"/>
      <c r="R1218" s="37"/>
      <c r="S1218" s="37"/>
      <c r="T1218" s="37"/>
      <c r="U1218" s="37"/>
      <c r="V1218" s="37"/>
      <c r="W1218" s="37"/>
      <c r="X1218" s="37"/>
      <c r="Y1218" s="39"/>
      <c r="Z1218" s="37"/>
      <c r="AA1218" s="40"/>
      <c r="AB1218" s="78"/>
      <c r="AC1218" s="40"/>
    </row>
    <row r="1219" spans="4:29" x14ac:dyDescent="0.35">
      <c r="D1219" s="37"/>
      <c r="E1219" s="37"/>
      <c r="F1219" s="37"/>
      <c r="G1219" s="37"/>
      <c r="H1219" s="37"/>
      <c r="I1219" s="38"/>
      <c r="J1219" s="37"/>
      <c r="K1219" s="38"/>
      <c r="L1219" s="37"/>
      <c r="M1219" s="37"/>
      <c r="N1219" s="37"/>
      <c r="O1219" s="37"/>
      <c r="P1219" s="37"/>
      <c r="Q1219" s="37"/>
      <c r="R1219" s="37"/>
      <c r="S1219" s="37"/>
      <c r="T1219" s="37"/>
      <c r="U1219" s="37"/>
      <c r="V1219" s="37"/>
      <c r="W1219" s="37"/>
      <c r="X1219" s="37"/>
      <c r="Y1219" s="39"/>
      <c r="Z1219" s="37"/>
      <c r="AA1219" s="40"/>
      <c r="AB1219" s="78"/>
      <c r="AC1219" s="40"/>
    </row>
    <row r="1220" spans="4:29" x14ac:dyDescent="0.35">
      <c r="D1220" s="37"/>
      <c r="E1220" s="37"/>
      <c r="F1220" s="37"/>
      <c r="G1220" s="37"/>
      <c r="H1220" s="37"/>
      <c r="I1220" s="38"/>
      <c r="J1220" s="37"/>
      <c r="K1220" s="38"/>
      <c r="L1220" s="37"/>
      <c r="M1220" s="37"/>
      <c r="N1220" s="37"/>
      <c r="O1220" s="37"/>
      <c r="P1220" s="37"/>
      <c r="Q1220" s="37"/>
      <c r="R1220" s="37"/>
      <c r="S1220" s="37"/>
      <c r="T1220" s="37"/>
      <c r="U1220" s="37"/>
      <c r="V1220" s="37"/>
      <c r="W1220" s="37"/>
      <c r="X1220" s="37"/>
      <c r="Y1220" s="39"/>
      <c r="Z1220" s="37"/>
      <c r="AA1220" s="40"/>
      <c r="AB1220" s="78"/>
      <c r="AC1220" s="40"/>
    </row>
    <row r="1221" spans="4:29" x14ac:dyDescent="0.35">
      <c r="D1221" s="37"/>
      <c r="E1221" s="37"/>
      <c r="F1221" s="37"/>
      <c r="G1221" s="37"/>
      <c r="H1221" s="37"/>
      <c r="I1221" s="38"/>
      <c r="J1221" s="37"/>
      <c r="K1221" s="38"/>
      <c r="L1221" s="37"/>
      <c r="M1221" s="37"/>
      <c r="N1221" s="37"/>
      <c r="O1221" s="37"/>
      <c r="P1221" s="37"/>
      <c r="Q1221" s="37"/>
      <c r="R1221" s="37"/>
      <c r="S1221" s="37"/>
      <c r="T1221" s="37"/>
      <c r="U1221" s="37"/>
      <c r="V1221" s="37"/>
      <c r="W1221" s="37"/>
      <c r="X1221" s="37"/>
      <c r="Y1221" s="39"/>
      <c r="Z1221" s="37"/>
      <c r="AA1221" s="40"/>
      <c r="AB1221" s="78"/>
      <c r="AC1221" s="40"/>
    </row>
    <row r="1222" spans="4:29" x14ac:dyDescent="0.35">
      <c r="D1222" s="37"/>
      <c r="E1222" s="37"/>
      <c r="F1222" s="37"/>
      <c r="G1222" s="37"/>
      <c r="H1222" s="37"/>
      <c r="I1222" s="38"/>
      <c r="J1222" s="37"/>
      <c r="K1222" s="38"/>
      <c r="L1222" s="37"/>
      <c r="M1222" s="37"/>
      <c r="N1222" s="37"/>
      <c r="O1222" s="37"/>
      <c r="P1222" s="37"/>
      <c r="Q1222" s="37"/>
      <c r="R1222" s="37"/>
      <c r="S1222" s="37"/>
      <c r="T1222" s="37"/>
      <c r="U1222" s="37"/>
      <c r="V1222" s="37"/>
      <c r="W1222" s="37"/>
      <c r="X1222" s="37"/>
      <c r="Y1222" s="39"/>
      <c r="Z1222" s="37"/>
      <c r="AA1222" s="40"/>
      <c r="AB1222" s="78"/>
      <c r="AC1222" s="40"/>
    </row>
    <row r="1223" spans="4:29" x14ac:dyDescent="0.35">
      <c r="D1223" s="41"/>
      <c r="E1223" s="41"/>
      <c r="F1223" s="41"/>
      <c r="G1223" s="41"/>
      <c r="H1223" s="41"/>
      <c r="I1223" s="42"/>
      <c r="J1223" s="41"/>
      <c r="K1223" s="42"/>
      <c r="L1223" s="41"/>
      <c r="M1223" s="41"/>
      <c r="N1223" s="41"/>
      <c r="O1223" s="41"/>
      <c r="P1223" s="41"/>
      <c r="Q1223" s="41"/>
      <c r="R1223" s="41"/>
      <c r="S1223" s="41"/>
      <c r="T1223" s="41"/>
      <c r="U1223" s="41"/>
      <c r="V1223" s="41"/>
      <c r="W1223" s="41"/>
      <c r="X1223" s="41"/>
      <c r="Y1223" s="43"/>
      <c r="Z1223" s="41"/>
      <c r="AA1223" s="44"/>
      <c r="AB1223" s="79"/>
      <c r="AC1223" s="44"/>
    </row>
    <row r="1224" spans="4:29" x14ac:dyDescent="0.35">
      <c r="D1224" s="37"/>
      <c r="E1224" s="37"/>
      <c r="F1224" s="37"/>
      <c r="G1224" s="37"/>
      <c r="H1224" s="37"/>
      <c r="I1224" s="38"/>
      <c r="J1224" s="37"/>
      <c r="K1224" s="38"/>
      <c r="L1224" s="37"/>
      <c r="M1224" s="37"/>
      <c r="N1224" s="37"/>
      <c r="O1224" s="37"/>
      <c r="P1224" s="37"/>
      <c r="Q1224" s="37"/>
      <c r="R1224" s="37"/>
      <c r="S1224" s="37"/>
      <c r="T1224" s="37"/>
      <c r="U1224" s="37"/>
      <c r="V1224" s="37"/>
      <c r="W1224" s="37"/>
      <c r="X1224" s="37"/>
      <c r="Y1224" s="39"/>
      <c r="Z1224" s="37"/>
      <c r="AA1224" s="40"/>
      <c r="AB1224" s="78"/>
      <c r="AC1224" s="40"/>
    </row>
    <row r="1225" spans="4:29" x14ac:dyDescent="0.35">
      <c r="D1225" s="37"/>
      <c r="E1225" s="37"/>
      <c r="F1225" s="37"/>
      <c r="G1225" s="37"/>
      <c r="H1225" s="37"/>
      <c r="I1225" s="38"/>
      <c r="J1225" s="37"/>
      <c r="K1225" s="38"/>
      <c r="L1225" s="37"/>
      <c r="M1225" s="37"/>
      <c r="N1225" s="37"/>
      <c r="O1225" s="37"/>
      <c r="P1225" s="37"/>
      <c r="Q1225" s="37"/>
      <c r="R1225" s="37"/>
      <c r="S1225" s="37"/>
      <c r="T1225" s="37"/>
      <c r="U1225" s="37"/>
      <c r="V1225" s="37"/>
      <c r="W1225" s="37"/>
      <c r="X1225" s="37"/>
      <c r="Y1225" s="39"/>
      <c r="Z1225" s="37"/>
      <c r="AA1225" s="40"/>
      <c r="AB1225" s="78"/>
      <c r="AC1225" s="40"/>
    </row>
    <row r="1226" spans="4:29" x14ac:dyDescent="0.35">
      <c r="D1226" s="41"/>
      <c r="E1226" s="41"/>
      <c r="F1226" s="41"/>
      <c r="G1226" s="41"/>
      <c r="H1226" s="41"/>
      <c r="I1226" s="42"/>
      <c r="J1226" s="41"/>
      <c r="K1226" s="42"/>
      <c r="L1226" s="41"/>
      <c r="M1226" s="41"/>
      <c r="N1226" s="41"/>
      <c r="O1226" s="41"/>
      <c r="P1226" s="41"/>
      <c r="Q1226" s="41"/>
      <c r="R1226" s="41"/>
      <c r="S1226" s="41"/>
      <c r="T1226" s="41"/>
      <c r="U1226" s="41"/>
      <c r="V1226" s="41"/>
      <c r="W1226" s="41"/>
      <c r="X1226" s="41"/>
      <c r="Y1226" s="43"/>
      <c r="Z1226" s="41"/>
      <c r="AA1226" s="44"/>
      <c r="AB1226" s="79"/>
      <c r="AC1226" s="44"/>
    </row>
    <row r="1227" spans="4:29" x14ac:dyDescent="0.35">
      <c r="D1227" s="37"/>
      <c r="E1227" s="37"/>
      <c r="F1227" s="37"/>
      <c r="G1227" s="37"/>
      <c r="H1227" s="37"/>
      <c r="I1227" s="38"/>
      <c r="J1227" s="37"/>
      <c r="K1227" s="38"/>
      <c r="L1227" s="37"/>
      <c r="M1227" s="37"/>
      <c r="N1227" s="37"/>
      <c r="O1227" s="37"/>
      <c r="P1227" s="37"/>
      <c r="Q1227" s="37"/>
      <c r="R1227" s="37"/>
      <c r="S1227" s="37"/>
      <c r="T1227" s="37"/>
      <c r="U1227" s="37"/>
      <c r="V1227" s="37"/>
      <c r="W1227" s="37"/>
      <c r="X1227" s="37"/>
      <c r="Y1227" s="39"/>
      <c r="Z1227" s="37"/>
      <c r="AA1227" s="40"/>
      <c r="AB1227" s="78"/>
      <c r="AC1227" s="40"/>
    </row>
    <row r="1228" spans="4:29" x14ac:dyDescent="0.35">
      <c r="D1228" s="37"/>
      <c r="E1228" s="37"/>
      <c r="F1228" s="37"/>
      <c r="G1228" s="37"/>
      <c r="H1228" s="37"/>
      <c r="I1228" s="38"/>
      <c r="J1228" s="37"/>
      <c r="K1228" s="38"/>
      <c r="L1228" s="37"/>
      <c r="M1228" s="37"/>
      <c r="N1228" s="37"/>
      <c r="O1228" s="37"/>
      <c r="P1228" s="37"/>
      <c r="Q1228" s="37"/>
      <c r="R1228" s="37"/>
      <c r="S1228" s="37"/>
      <c r="T1228" s="37"/>
      <c r="U1228" s="37"/>
      <c r="V1228" s="37"/>
      <c r="W1228" s="37"/>
      <c r="X1228" s="37"/>
      <c r="Y1228" s="39"/>
      <c r="Z1228" s="37"/>
      <c r="AA1228" s="40"/>
      <c r="AB1228" s="78"/>
      <c r="AC1228" s="40"/>
    </row>
    <row r="1229" spans="4:29" x14ac:dyDescent="0.35">
      <c r="D1229" s="37"/>
      <c r="E1229" s="37"/>
      <c r="F1229" s="37"/>
      <c r="G1229" s="37"/>
      <c r="H1229" s="37"/>
      <c r="I1229" s="38"/>
      <c r="J1229" s="37"/>
      <c r="K1229" s="38"/>
      <c r="L1229" s="37"/>
      <c r="M1229" s="37"/>
      <c r="N1229" s="37"/>
      <c r="O1229" s="37"/>
      <c r="P1229" s="37"/>
      <c r="Q1229" s="37"/>
      <c r="R1229" s="37"/>
      <c r="S1229" s="37"/>
      <c r="T1229" s="37"/>
      <c r="U1229" s="37"/>
      <c r="V1229" s="37"/>
      <c r="W1229" s="37"/>
      <c r="X1229" s="37"/>
      <c r="Y1229" s="39"/>
      <c r="Z1229" s="37"/>
      <c r="AA1229" s="40"/>
      <c r="AB1229" s="78"/>
      <c r="AC1229" s="40"/>
    </row>
    <row r="1230" spans="4:29" x14ac:dyDescent="0.35">
      <c r="D1230" s="37"/>
      <c r="E1230" s="37"/>
      <c r="F1230" s="37"/>
      <c r="G1230" s="37"/>
      <c r="H1230" s="37"/>
      <c r="I1230" s="38"/>
      <c r="J1230" s="37"/>
      <c r="K1230" s="38"/>
      <c r="L1230" s="37"/>
      <c r="M1230" s="37"/>
      <c r="N1230" s="37"/>
      <c r="O1230" s="37"/>
      <c r="P1230" s="37"/>
      <c r="Q1230" s="37"/>
      <c r="R1230" s="37"/>
      <c r="S1230" s="37"/>
      <c r="T1230" s="37"/>
      <c r="U1230" s="37"/>
      <c r="V1230" s="37"/>
      <c r="W1230" s="37"/>
      <c r="X1230" s="37"/>
      <c r="Y1230" s="39"/>
      <c r="Z1230" s="37"/>
      <c r="AA1230" s="40"/>
      <c r="AB1230" s="78"/>
      <c r="AC1230" s="40"/>
    </row>
    <row r="1231" spans="4:29" x14ac:dyDescent="0.35">
      <c r="D1231" s="37"/>
      <c r="E1231" s="37"/>
      <c r="F1231" s="37"/>
      <c r="G1231" s="37"/>
      <c r="H1231" s="37"/>
      <c r="I1231" s="38"/>
      <c r="J1231" s="37"/>
      <c r="K1231" s="38"/>
      <c r="L1231" s="37"/>
      <c r="M1231" s="37"/>
      <c r="N1231" s="37"/>
      <c r="O1231" s="37"/>
      <c r="P1231" s="37"/>
      <c r="Q1231" s="37"/>
      <c r="R1231" s="37"/>
      <c r="S1231" s="37"/>
      <c r="T1231" s="37"/>
      <c r="U1231" s="37"/>
      <c r="V1231" s="37"/>
      <c r="W1231" s="37"/>
      <c r="X1231" s="37"/>
      <c r="Y1231" s="39"/>
      <c r="Z1231" s="37"/>
      <c r="AA1231" s="40"/>
      <c r="AB1231" s="78"/>
      <c r="AC1231" s="40"/>
    </row>
    <row r="1232" spans="4:29" x14ac:dyDescent="0.35">
      <c r="D1232" s="37"/>
      <c r="E1232" s="37"/>
      <c r="F1232" s="37"/>
      <c r="G1232" s="37"/>
      <c r="H1232" s="37"/>
      <c r="I1232" s="38"/>
      <c r="J1232" s="37"/>
      <c r="K1232" s="38"/>
      <c r="L1232" s="37"/>
      <c r="M1232" s="37"/>
      <c r="N1232" s="37"/>
      <c r="O1232" s="37"/>
      <c r="P1232" s="37"/>
      <c r="Q1232" s="37"/>
      <c r="R1232" s="37"/>
      <c r="S1232" s="37"/>
      <c r="T1232" s="37"/>
      <c r="U1232" s="37"/>
      <c r="V1232" s="37"/>
      <c r="W1232" s="37"/>
      <c r="X1232" s="37"/>
      <c r="Y1232" s="39"/>
      <c r="Z1232" s="37"/>
      <c r="AA1232" s="40"/>
      <c r="AB1232" s="78"/>
      <c r="AC1232" s="40"/>
    </row>
    <row r="1233" spans="4:29" x14ac:dyDescent="0.35">
      <c r="D1233" s="37"/>
      <c r="E1233" s="37"/>
      <c r="F1233" s="37"/>
      <c r="G1233" s="37"/>
      <c r="H1233" s="37"/>
      <c r="I1233" s="38"/>
      <c r="J1233" s="37"/>
      <c r="K1233" s="38"/>
      <c r="L1233" s="37"/>
      <c r="M1233" s="37"/>
      <c r="N1233" s="37"/>
      <c r="O1233" s="37"/>
      <c r="P1233" s="37"/>
      <c r="Q1233" s="37"/>
      <c r="R1233" s="37"/>
      <c r="S1233" s="37"/>
      <c r="T1233" s="37"/>
      <c r="U1233" s="37"/>
      <c r="V1233" s="37"/>
      <c r="W1233" s="37"/>
      <c r="X1233" s="37"/>
      <c r="Y1233" s="39"/>
      <c r="Z1233" s="37"/>
      <c r="AA1233" s="40"/>
      <c r="AB1233" s="78"/>
      <c r="AC1233" s="40"/>
    </row>
    <row r="1234" spans="4:29" x14ac:dyDescent="0.35">
      <c r="D1234" s="37"/>
      <c r="E1234" s="37"/>
      <c r="F1234" s="37"/>
      <c r="G1234" s="37"/>
      <c r="H1234" s="37"/>
      <c r="I1234" s="38"/>
      <c r="J1234" s="37"/>
      <c r="K1234" s="38"/>
      <c r="L1234" s="37"/>
      <c r="M1234" s="37"/>
      <c r="N1234" s="37"/>
      <c r="O1234" s="37"/>
      <c r="P1234" s="37"/>
      <c r="Q1234" s="37"/>
      <c r="R1234" s="37"/>
      <c r="S1234" s="37"/>
      <c r="T1234" s="37"/>
      <c r="U1234" s="37"/>
      <c r="V1234" s="37"/>
      <c r="W1234" s="37"/>
      <c r="X1234" s="37"/>
      <c r="Y1234" s="39"/>
      <c r="Z1234" s="37"/>
      <c r="AA1234" s="40"/>
      <c r="AB1234" s="78"/>
      <c r="AC1234" s="40"/>
    </row>
    <row r="1235" spans="4:29" x14ac:dyDescent="0.35">
      <c r="D1235" s="37"/>
      <c r="E1235" s="37"/>
      <c r="F1235" s="37"/>
      <c r="G1235" s="37"/>
      <c r="H1235" s="37"/>
      <c r="I1235" s="38"/>
      <c r="J1235" s="37"/>
      <c r="K1235" s="38"/>
      <c r="L1235" s="37"/>
      <c r="M1235" s="37"/>
      <c r="N1235" s="37"/>
      <c r="O1235" s="37"/>
      <c r="P1235" s="37"/>
      <c r="Q1235" s="37"/>
      <c r="R1235" s="37"/>
      <c r="S1235" s="37"/>
      <c r="T1235" s="37"/>
      <c r="U1235" s="37"/>
      <c r="V1235" s="37"/>
      <c r="W1235" s="37"/>
      <c r="X1235" s="37"/>
      <c r="Y1235" s="39"/>
      <c r="Z1235" s="37"/>
      <c r="AA1235" s="40"/>
      <c r="AB1235" s="78"/>
      <c r="AC1235" s="40"/>
    </row>
    <row r="1236" spans="4:29" x14ac:dyDescent="0.35">
      <c r="D1236" s="41"/>
      <c r="E1236" s="41"/>
      <c r="F1236" s="41"/>
      <c r="G1236" s="41"/>
      <c r="H1236" s="41"/>
      <c r="I1236" s="42"/>
      <c r="J1236" s="41"/>
      <c r="K1236" s="42"/>
      <c r="L1236" s="41"/>
      <c r="M1236" s="41"/>
      <c r="N1236" s="41"/>
      <c r="O1236" s="41"/>
      <c r="P1236" s="41"/>
      <c r="Q1236" s="41"/>
      <c r="R1236" s="41"/>
      <c r="S1236" s="41"/>
      <c r="T1236" s="41"/>
      <c r="U1236" s="41"/>
      <c r="V1236" s="41"/>
      <c r="W1236" s="41"/>
      <c r="X1236" s="41"/>
      <c r="Y1236" s="43"/>
      <c r="Z1236" s="41"/>
      <c r="AA1236" s="44"/>
      <c r="AB1236" s="79"/>
      <c r="AC1236" s="44"/>
    </row>
    <row r="1237" spans="4:29" x14ac:dyDescent="0.35">
      <c r="D1237" s="37"/>
      <c r="E1237" s="37"/>
      <c r="F1237" s="37"/>
      <c r="G1237" s="37"/>
      <c r="H1237" s="37"/>
      <c r="I1237" s="38"/>
      <c r="J1237" s="37"/>
      <c r="K1237" s="38"/>
      <c r="L1237" s="37"/>
      <c r="M1237" s="37"/>
      <c r="N1237" s="37"/>
      <c r="O1237" s="37"/>
      <c r="P1237" s="37"/>
      <c r="Q1237" s="37"/>
      <c r="R1237" s="37"/>
      <c r="S1237" s="37"/>
      <c r="T1237" s="37"/>
      <c r="U1237" s="37"/>
      <c r="V1237" s="37"/>
      <c r="W1237" s="37"/>
      <c r="X1237" s="37"/>
      <c r="Y1237" s="39"/>
      <c r="Z1237" s="37"/>
      <c r="AA1237" s="40"/>
      <c r="AB1237" s="78"/>
      <c r="AC1237" s="40"/>
    </row>
    <row r="1238" spans="4:29" x14ac:dyDescent="0.35">
      <c r="D1238" s="37"/>
      <c r="E1238" s="37"/>
      <c r="F1238" s="37"/>
      <c r="G1238" s="37"/>
      <c r="H1238" s="37"/>
      <c r="I1238" s="38"/>
      <c r="J1238" s="37"/>
      <c r="K1238" s="38"/>
      <c r="L1238" s="37"/>
      <c r="M1238" s="37"/>
      <c r="N1238" s="37"/>
      <c r="O1238" s="37"/>
      <c r="P1238" s="37"/>
      <c r="Q1238" s="37"/>
      <c r="R1238" s="37"/>
      <c r="S1238" s="37"/>
      <c r="T1238" s="37"/>
      <c r="U1238" s="37"/>
      <c r="V1238" s="37"/>
      <c r="W1238" s="37"/>
      <c r="X1238" s="37"/>
      <c r="Y1238" s="39"/>
      <c r="Z1238" s="37"/>
      <c r="AA1238" s="40"/>
      <c r="AB1238" s="78"/>
      <c r="AC1238" s="40"/>
    </row>
    <row r="1239" spans="4:29" x14ac:dyDescent="0.35">
      <c r="D1239" s="41"/>
      <c r="E1239" s="41"/>
      <c r="F1239" s="41"/>
      <c r="G1239" s="41"/>
      <c r="H1239" s="41"/>
      <c r="I1239" s="42"/>
      <c r="J1239" s="41"/>
      <c r="K1239" s="42"/>
      <c r="L1239" s="41"/>
      <c r="M1239" s="41"/>
      <c r="N1239" s="41"/>
      <c r="O1239" s="41"/>
      <c r="P1239" s="41"/>
      <c r="Q1239" s="41"/>
      <c r="R1239" s="41"/>
      <c r="S1239" s="41"/>
      <c r="T1239" s="41"/>
      <c r="U1239" s="41"/>
      <c r="V1239" s="41"/>
      <c r="W1239" s="41"/>
      <c r="X1239" s="41"/>
      <c r="Y1239" s="43"/>
      <c r="Z1239" s="41"/>
      <c r="AA1239" s="44"/>
      <c r="AB1239" s="79"/>
      <c r="AC1239" s="44"/>
    </row>
    <row r="1240" spans="4:29" x14ac:dyDescent="0.35">
      <c r="D1240" s="37"/>
      <c r="E1240" s="37"/>
      <c r="F1240" s="37"/>
      <c r="G1240" s="37"/>
      <c r="H1240" s="37"/>
      <c r="I1240" s="38"/>
      <c r="J1240" s="37"/>
      <c r="K1240" s="38"/>
      <c r="L1240" s="37"/>
      <c r="M1240" s="37"/>
      <c r="N1240" s="37"/>
      <c r="O1240" s="37"/>
      <c r="P1240" s="37"/>
      <c r="Q1240" s="37"/>
      <c r="R1240" s="37"/>
      <c r="S1240" s="37"/>
      <c r="T1240" s="37"/>
      <c r="U1240" s="37"/>
      <c r="V1240" s="37"/>
      <c r="W1240" s="37"/>
      <c r="X1240" s="37"/>
      <c r="Y1240" s="39"/>
      <c r="Z1240" s="37"/>
      <c r="AA1240" s="40"/>
      <c r="AB1240" s="78"/>
      <c r="AC1240" s="40"/>
    </row>
    <row r="1241" spans="4:29" x14ac:dyDescent="0.35">
      <c r="D1241" s="37"/>
      <c r="E1241" s="37"/>
      <c r="F1241" s="37"/>
      <c r="G1241" s="37"/>
      <c r="H1241" s="37"/>
      <c r="I1241" s="38"/>
      <c r="J1241" s="37"/>
      <c r="K1241" s="38"/>
      <c r="L1241" s="37"/>
      <c r="M1241" s="37"/>
      <c r="N1241" s="37"/>
      <c r="O1241" s="37"/>
      <c r="P1241" s="37"/>
      <c r="Q1241" s="37"/>
      <c r="R1241" s="37"/>
      <c r="S1241" s="37"/>
      <c r="T1241" s="37"/>
      <c r="U1241" s="37"/>
      <c r="V1241" s="37"/>
      <c r="W1241" s="37"/>
      <c r="X1241" s="37"/>
      <c r="Y1241" s="39"/>
      <c r="Z1241" s="37"/>
      <c r="AA1241" s="40"/>
      <c r="AB1241" s="78"/>
      <c r="AC1241" s="40"/>
    </row>
    <row r="1242" spans="4:29" x14ac:dyDescent="0.35">
      <c r="D1242" s="37"/>
      <c r="E1242" s="37"/>
      <c r="F1242" s="37"/>
      <c r="G1242" s="37"/>
      <c r="H1242" s="37"/>
      <c r="I1242" s="38"/>
      <c r="J1242" s="37"/>
      <c r="K1242" s="38"/>
      <c r="L1242" s="37"/>
      <c r="M1242" s="37"/>
      <c r="N1242" s="37"/>
      <c r="O1242" s="37"/>
      <c r="P1242" s="37"/>
      <c r="Q1242" s="37"/>
      <c r="R1242" s="37"/>
      <c r="S1242" s="37"/>
      <c r="T1242" s="37"/>
      <c r="U1242" s="37"/>
      <c r="V1242" s="37"/>
      <c r="W1242" s="37"/>
      <c r="X1242" s="37"/>
      <c r="Y1242" s="39"/>
      <c r="Z1242" s="37"/>
      <c r="AA1242" s="40"/>
      <c r="AB1242" s="78"/>
      <c r="AC1242" s="40"/>
    </row>
    <row r="1243" spans="4:29" x14ac:dyDescent="0.35">
      <c r="D1243" s="37"/>
      <c r="E1243" s="37"/>
      <c r="F1243" s="37"/>
      <c r="G1243" s="37"/>
      <c r="H1243" s="37"/>
      <c r="I1243" s="38"/>
      <c r="J1243" s="37"/>
      <c r="K1243" s="38"/>
      <c r="L1243" s="37"/>
      <c r="M1243" s="37"/>
      <c r="N1243" s="37"/>
      <c r="O1243" s="37"/>
      <c r="P1243" s="37"/>
      <c r="Q1243" s="37"/>
      <c r="R1243" s="37"/>
      <c r="S1243" s="37"/>
      <c r="T1243" s="37"/>
      <c r="U1243" s="37"/>
      <c r="V1243" s="37"/>
      <c r="W1243" s="37"/>
      <c r="X1243" s="37"/>
      <c r="Y1243" s="39"/>
      <c r="Z1243" s="37"/>
      <c r="AA1243" s="40"/>
      <c r="AB1243" s="78"/>
      <c r="AC1243" s="40"/>
    </row>
    <row r="1244" spans="4:29" x14ac:dyDescent="0.35">
      <c r="D1244" s="37"/>
      <c r="E1244" s="37"/>
      <c r="F1244" s="37"/>
      <c r="G1244" s="37"/>
      <c r="H1244" s="37"/>
      <c r="I1244" s="38"/>
      <c r="J1244" s="37"/>
      <c r="K1244" s="38"/>
      <c r="L1244" s="37"/>
      <c r="M1244" s="37"/>
      <c r="N1244" s="37"/>
      <c r="O1244" s="37"/>
      <c r="P1244" s="37"/>
      <c r="Q1244" s="37"/>
      <c r="R1244" s="37"/>
      <c r="S1244" s="37"/>
      <c r="T1244" s="37"/>
      <c r="U1244" s="37"/>
      <c r="V1244" s="37"/>
      <c r="W1244" s="37"/>
      <c r="X1244" s="37"/>
      <c r="Y1244" s="39"/>
      <c r="Z1244" s="37"/>
      <c r="AA1244" s="40"/>
      <c r="AB1244" s="78"/>
      <c r="AC1244" s="40"/>
    </row>
    <row r="1245" spans="4:29" x14ac:dyDescent="0.35">
      <c r="D1245" s="37"/>
      <c r="E1245" s="37"/>
      <c r="F1245" s="37"/>
      <c r="G1245" s="37"/>
      <c r="H1245" s="37"/>
      <c r="I1245" s="38"/>
      <c r="J1245" s="37"/>
      <c r="K1245" s="38"/>
      <c r="L1245" s="37"/>
      <c r="M1245" s="37"/>
      <c r="N1245" s="37"/>
      <c r="O1245" s="37"/>
      <c r="P1245" s="37"/>
      <c r="Q1245" s="37"/>
      <c r="R1245" s="37"/>
      <c r="S1245" s="37"/>
      <c r="T1245" s="37"/>
      <c r="U1245" s="37"/>
      <c r="V1245" s="37"/>
      <c r="W1245" s="37"/>
      <c r="X1245" s="37"/>
      <c r="Y1245" s="39"/>
      <c r="Z1245" s="37"/>
      <c r="AA1245" s="40"/>
      <c r="AB1245" s="78"/>
      <c r="AC1245" s="40"/>
    </row>
    <row r="1246" spans="4:29" x14ac:dyDescent="0.35">
      <c r="D1246" s="37"/>
      <c r="E1246" s="37"/>
      <c r="F1246" s="37"/>
      <c r="G1246" s="37"/>
      <c r="H1246" s="37"/>
      <c r="I1246" s="38"/>
      <c r="J1246" s="37"/>
      <c r="K1246" s="38"/>
      <c r="L1246" s="37"/>
      <c r="M1246" s="37"/>
      <c r="N1246" s="37"/>
      <c r="O1246" s="37"/>
      <c r="P1246" s="37"/>
      <c r="Q1246" s="37"/>
      <c r="R1246" s="37"/>
      <c r="S1246" s="37"/>
      <c r="T1246" s="37"/>
      <c r="U1246" s="37"/>
      <c r="V1246" s="37"/>
      <c r="W1246" s="37"/>
      <c r="X1246" s="37"/>
      <c r="Y1246" s="39"/>
      <c r="Z1246" s="37"/>
      <c r="AA1246" s="40"/>
      <c r="AB1246" s="78"/>
      <c r="AC1246" s="40"/>
    </row>
    <row r="1247" spans="4:29" x14ac:dyDescent="0.35">
      <c r="D1247" s="41"/>
      <c r="E1247" s="41"/>
      <c r="F1247" s="41"/>
      <c r="G1247" s="41"/>
      <c r="H1247" s="41"/>
      <c r="I1247" s="42"/>
      <c r="J1247" s="41"/>
      <c r="K1247" s="42"/>
      <c r="L1247" s="41"/>
      <c r="M1247" s="41"/>
      <c r="N1247" s="41"/>
      <c r="O1247" s="41"/>
      <c r="P1247" s="41"/>
      <c r="Q1247" s="41"/>
      <c r="R1247" s="41"/>
      <c r="S1247" s="41"/>
      <c r="T1247" s="41"/>
      <c r="U1247" s="41"/>
      <c r="V1247" s="41"/>
      <c r="W1247" s="41"/>
      <c r="X1247" s="41"/>
      <c r="Y1247" s="43"/>
      <c r="Z1247" s="41"/>
      <c r="AA1247" s="44"/>
      <c r="AB1247" s="79"/>
      <c r="AC1247" s="44"/>
    </row>
    <row r="1248" spans="4:29" x14ac:dyDescent="0.35">
      <c r="D1248" s="37"/>
      <c r="E1248" s="37"/>
      <c r="F1248" s="37"/>
      <c r="G1248" s="37"/>
      <c r="H1248" s="37"/>
      <c r="I1248" s="38"/>
      <c r="J1248" s="37"/>
      <c r="K1248" s="38"/>
      <c r="L1248" s="37"/>
      <c r="M1248" s="37"/>
      <c r="N1248" s="37"/>
      <c r="O1248" s="37"/>
      <c r="P1248" s="37"/>
      <c r="Q1248" s="37"/>
      <c r="R1248" s="37"/>
      <c r="S1248" s="37"/>
      <c r="T1248" s="37"/>
      <c r="U1248" s="37"/>
      <c r="V1248" s="37"/>
      <c r="W1248" s="37"/>
      <c r="X1248" s="37"/>
      <c r="Y1248" s="39"/>
      <c r="Z1248" s="37"/>
      <c r="AA1248" s="40"/>
      <c r="AB1248" s="78"/>
      <c r="AC1248" s="40"/>
    </row>
    <row r="1249" spans="4:29" x14ac:dyDescent="0.35">
      <c r="D1249" s="37"/>
      <c r="E1249" s="37"/>
      <c r="F1249" s="37"/>
      <c r="G1249" s="37"/>
      <c r="H1249" s="37"/>
      <c r="I1249" s="38"/>
      <c r="J1249" s="37"/>
      <c r="K1249" s="38"/>
      <c r="L1249" s="37"/>
      <c r="M1249" s="37"/>
      <c r="N1249" s="37"/>
      <c r="O1249" s="37"/>
      <c r="P1249" s="37"/>
      <c r="Q1249" s="37"/>
      <c r="R1249" s="37"/>
      <c r="S1249" s="37"/>
      <c r="T1249" s="37"/>
      <c r="U1249" s="37"/>
      <c r="V1249" s="37"/>
      <c r="W1249" s="37"/>
      <c r="X1249" s="37"/>
      <c r="Y1249" s="39"/>
      <c r="Z1249" s="37"/>
      <c r="AA1249" s="40"/>
      <c r="AB1249" s="78"/>
      <c r="AC1249" s="40"/>
    </row>
    <row r="1250" spans="4:29" x14ac:dyDescent="0.35">
      <c r="D1250" s="37"/>
      <c r="E1250" s="37"/>
      <c r="F1250" s="37"/>
      <c r="G1250" s="37"/>
      <c r="H1250" s="37"/>
      <c r="I1250" s="38"/>
      <c r="J1250" s="37"/>
      <c r="K1250" s="38"/>
      <c r="L1250" s="37"/>
      <c r="M1250" s="37"/>
      <c r="N1250" s="37"/>
      <c r="O1250" s="37"/>
      <c r="P1250" s="37"/>
      <c r="Q1250" s="37"/>
      <c r="R1250" s="37"/>
      <c r="S1250" s="37"/>
      <c r="T1250" s="37"/>
      <c r="U1250" s="37"/>
      <c r="V1250" s="37"/>
      <c r="W1250" s="37"/>
      <c r="X1250" s="37"/>
      <c r="Y1250" s="39"/>
      <c r="Z1250" s="37"/>
      <c r="AA1250" s="40"/>
      <c r="AB1250" s="78"/>
      <c r="AC1250" s="40"/>
    </row>
    <row r="1251" spans="4:29" x14ac:dyDescent="0.35">
      <c r="D1251" s="41"/>
      <c r="E1251" s="41"/>
      <c r="F1251" s="41"/>
      <c r="G1251" s="41"/>
      <c r="H1251" s="41"/>
      <c r="I1251" s="42"/>
      <c r="J1251" s="41"/>
      <c r="K1251" s="42"/>
      <c r="L1251" s="41"/>
      <c r="M1251" s="41"/>
      <c r="N1251" s="41"/>
      <c r="O1251" s="41"/>
      <c r="P1251" s="41"/>
      <c r="Q1251" s="41"/>
      <c r="R1251" s="41"/>
      <c r="S1251" s="41"/>
      <c r="T1251" s="41"/>
      <c r="U1251" s="41"/>
      <c r="V1251" s="41"/>
      <c r="W1251" s="41"/>
      <c r="X1251" s="41"/>
      <c r="Y1251" s="43"/>
      <c r="Z1251" s="41"/>
      <c r="AA1251" s="44"/>
      <c r="AB1251" s="79"/>
      <c r="AC1251" s="44"/>
    </row>
    <row r="1252" spans="4:29" x14ac:dyDescent="0.35">
      <c r="D1252" s="37"/>
      <c r="E1252" s="37"/>
      <c r="F1252" s="37"/>
      <c r="G1252" s="37"/>
      <c r="H1252" s="37"/>
      <c r="I1252" s="38"/>
      <c r="J1252" s="37"/>
      <c r="K1252" s="38"/>
      <c r="L1252" s="37"/>
      <c r="M1252" s="37"/>
      <c r="N1252" s="37"/>
      <c r="O1252" s="37"/>
      <c r="P1252" s="37"/>
      <c r="Q1252" s="37"/>
      <c r="R1252" s="37"/>
      <c r="S1252" s="37"/>
      <c r="T1252" s="37"/>
      <c r="U1252" s="37"/>
      <c r="V1252" s="37"/>
      <c r="W1252" s="37"/>
      <c r="X1252" s="37"/>
      <c r="Y1252" s="39"/>
      <c r="Z1252" s="37"/>
      <c r="AA1252" s="40"/>
      <c r="AB1252" s="78"/>
      <c r="AC1252" s="40"/>
    </row>
    <row r="1253" spans="4:29" x14ac:dyDescent="0.35">
      <c r="D1253" s="37"/>
      <c r="E1253" s="37"/>
      <c r="F1253" s="37"/>
      <c r="G1253" s="37"/>
      <c r="H1253" s="37"/>
      <c r="I1253" s="38"/>
      <c r="J1253" s="37"/>
      <c r="K1253" s="38"/>
      <c r="L1253" s="37"/>
      <c r="M1253" s="37"/>
      <c r="N1253" s="37"/>
      <c r="O1253" s="37"/>
      <c r="P1253" s="37"/>
      <c r="Q1253" s="37"/>
      <c r="R1253" s="37"/>
      <c r="S1253" s="37"/>
      <c r="T1253" s="37"/>
      <c r="U1253" s="37"/>
      <c r="V1253" s="37"/>
      <c r="W1253" s="37"/>
      <c r="X1253" s="37"/>
      <c r="Y1253" s="39"/>
      <c r="Z1253" s="37"/>
      <c r="AA1253" s="40"/>
      <c r="AB1253" s="78"/>
      <c r="AC1253" s="40"/>
    </row>
    <row r="1254" spans="4:29" x14ac:dyDescent="0.35">
      <c r="D1254" s="37"/>
      <c r="E1254" s="37"/>
      <c r="F1254" s="37"/>
      <c r="G1254" s="37"/>
      <c r="H1254" s="37"/>
      <c r="I1254" s="38"/>
      <c r="J1254" s="37"/>
      <c r="K1254" s="38"/>
      <c r="L1254" s="37"/>
      <c r="M1254" s="37"/>
      <c r="N1254" s="37"/>
      <c r="O1254" s="37"/>
      <c r="P1254" s="37"/>
      <c r="Q1254" s="37"/>
      <c r="R1254" s="37"/>
      <c r="S1254" s="37"/>
      <c r="T1254" s="37"/>
      <c r="U1254" s="37"/>
      <c r="V1254" s="37"/>
      <c r="W1254" s="37"/>
      <c r="X1254" s="37"/>
      <c r="Y1254" s="39"/>
      <c r="Z1254" s="37"/>
      <c r="AA1254" s="40"/>
      <c r="AB1254" s="78"/>
      <c r="AC1254" s="40"/>
    </row>
    <row r="1255" spans="4:29" x14ac:dyDescent="0.35">
      <c r="D1255" s="37"/>
      <c r="E1255" s="37"/>
      <c r="F1255" s="37"/>
      <c r="G1255" s="37"/>
      <c r="H1255" s="37"/>
      <c r="I1255" s="38"/>
      <c r="J1255" s="37"/>
      <c r="K1255" s="38"/>
      <c r="L1255" s="37"/>
      <c r="M1255" s="37"/>
      <c r="N1255" s="37"/>
      <c r="O1255" s="37"/>
      <c r="P1255" s="37"/>
      <c r="Q1255" s="37"/>
      <c r="R1255" s="37"/>
      <c r="S1255" s="37"/>
      <c r="T1255" s="37"/>
      <c r="U1255" s="37"/>
      <c r="V1255" s="37"/>
      <c r="W1255" s="37"/>
      <c r="X1255" s="37"/>
      <c r="Y1255" s="39"/>
      <c r="Z1255" s="37"/>
      <c r="AA1255" s="40"/>
      <c r="AB1255" s="78"/>
      <c r="AC1255" s="40"/>
    </row>
    <row r="1256" spans="4:29" x14ac:dyDescent="0.35">
      <c r="D1256" s="37"/>
      <c r="E1256" s="37"/>
      <c r="F1256" s="37"/>
      <c r="G1256" s="37"/>
      <c r="H1256" s="37"/>
      <c r="I1256" s="38"/>
      <c r="J1256" s="37"/>
      <c r="K1256" s="38"/>
      <c r="L1256" s="37"/>
      <c r="M1256" s="37"/>
      <c r="N1256" s="37"/>
      <c r="O1256" s="37"/>
      <c r="P1256" s="37"/>
      <c r="Q1256" s="37"/>
      <c r="R1256" s="37"/>
      <c r="S1256" s="37"/>
      <c r="T1256" s="37"/>
      <c r="U1256" s="37"/>
      <c r="V1256" s="37"/>
      <c r="W1256" s="37"/>
      <c r="X1256" s="37"/>
      <c r="Y1256" s="39"/>
      <c r="Z1256" s="37"/>
      <c r="AA1256" s="40"/>
      <c r="AB1256" s="78"/>
      <c r="AC1256" s="40"/>
    </row>
    <row r="1257" spans="4:29" x14ac:dyDescent="0.35">
      <c r="D1257" s="37"/>
      <c r="E1257" s="37"/>
      <c r="F1257" s="37"/>
      <c r="G1257" s="37"/>
      <c r="H1257" s="37"/>
      <c r="I1257" s="38"/>
      <c r="J1257" s="37"/>
      <c r="K1257" s="38"/>
      <c r="L1257" s="37"/>
      <c r="M1257" s="37"/>
      <c r="N1257" s="37"/>
      <c r="O1257" s="37"/>
      <c r="P1257" s="37"/>
      <c r="Q1257" s="37"/>
      <c r="R1257" s="37"/>
      <c r="S1257" s="37"/>
      <c r="T1257" s="37"/>
      <c r="U1257" s="37"/>
      <c r="V1257" s="37"/>
      <c r="W1257" s="37"/>
      <c r="X1257" s="37"/>
      <c r="Y1257" s="39"/>
      <c r="Z1257" s="37"/>
      <c r="AA1257" s="40"/>
      <c r="AB1257" s="78"/>
      <c r="AC1257" s="40"/>
    </row>
    <row r="1258" spans="4:29" x14ac:dyDescent="0.35">
      <c r="D1258" s="37"/>
      <c r="E1258" s="37"/>
      <c r="F1258" s="37"/>
      <c r="G1258" s="37"/>
      <c r="H1258" s="37"/>
      <c r="I1258" s="38"/>
      <c r="J1258" s="37"/>
      <c r="K1258" s="38"/>
      <c r="L1258" s="37"/>
      <c r="M1258" s="37"/>
      <c r="N1258" s="37"/>
      <c r="O1258" s="37"/>
      <c r="P1258" s="37"/>
      <c r="Q1258" s="37"/>
      <c r="R1258" s="37"/>
      <c r="S1258" s="37"/>
      <c r="T1258" s="37"/>
      <c r="U1258" s="37"/>
      <c r="V1258" s="37"/>
      <c r="W1258" s="37"/>
      <c r="X1258" s="37"/>
      <c r="Y1258" s="39"/>
      <c r="Z1258" s="37"/>
      <c r="AA1258" s="40"/>
      <c r="AB1258" s="78"/>
      <c r="AC1258" s="40"/>
    </row>
    <row r="1259" spans="4:29" x14ac:dyDescent="0.35">
      <c r="D1259" s="37"/>
      <c r="E1259" s="37"/>
      <c r="F1259" s="37"/>
      <c r="G1259" s="37"/>
      <c r="H1259" s="37"/>
      <c r="I1259" s="38"/>
      <c r="J1259" s="37"/>
      <c r="K1259" s="38"/>
      <c r="L1259" s="37"/>
      <c r="M1259" s="37"/>
      <c r="N1259" s="37"/>
      <c r="O1259" s="37"/>
      <c r="P1259" s="37"/>
      <c r="Q1259" s="37"/>
      <c r="R1259" s="37"/>
      <c r="S1259" s="37"/>
      <c r="T1259" s="37"/>
      <c r="U1259" s="37"/>
      <c r="V1259" s="37"/>
      <c r="W1259" s="37"/>
      <c r="X1259" s="37"/>
      <c r="Y1259" s="39"/>
      <c r="Z1259" s="37"/>
      <c r="AA1259" s="40"/>
      <c r="AB1259" s="78"/>
      <c r="AC1259" s="40"/>
    </row>
    <row r="1260" spans="4:29" x14ac:dyDescent="0.35">
      <c r="D1260" s="37"/>
      <c r="E1260" s="37"/>
      <c r="F1260" s="37"/>
      <c r="G1260" s="37"/>
      <c r="H1260" s="37"/>
      <c r="I1260" s="38"/>
      <c r="J1260" s="37"/>
      <c r="K1260" s="38"/>
      <c r="L1260" s="37"/>
      <c r="M1260" s="37"/>
      <c r="N1260" s="37"/>
      <c r="O1260" s="37"/>
      <c r="P1260" s="37"/>
      <c r="Q1260" s="37"/>
      <c r="R1260" s="37"/>
      <c r="S1260" s="37"/>
      <c r="T1260" s="37"/>
      <c r="U1260" s="37"/>
      <c r="V1260" s="37"/>
      <c r="W1260" s="37"/>
      <c r="X1260" s="37"/>
      <c r="Y1260" s="39"/>
      <c r="Z1260" s="37"/>
      <c r="AA1260" s="40"/>
      <c r="AB1260" s="78"/>
      <c r="AC1260" s="40"/>
    </row>
    <row r="1261" spans="4:29" x14ac:dyDescent="0.35">
      <c r="D1261" s="41"/>
      <c r="E1261" s="41"/>
      <c r="F1261" s="41"/>
      <c r="G1261" s="41"/>
      <c r="H1261" s="41"/>
      <c r="I1261" s="42"/>
      <c r="J1261" s="41"/>
      <c r="K1261" s="42"/>
      <c r="L1261" s="41"/>
      <c r="M1261" s="41"/>
      <c r="N1261" s="41"/>
      <c r="O1261" s="41"/>
      <c r="P1261" s="41"/>
      <c r="Q1261" s="41"/>
      <c r="R1261" s="41"/>
      <c r="S1261" s="41"/>
      <c r="T1261" s="41"/>
      <c r="U1261" s="41"/>
      <c r="V1261" s="41"/>
      <c r="W1261" s="41"/>
      <c r="X1261" s="41"/>
      <c r="Y1261" s="43"/>
      <c r="Z1261" s="41"/>
      <c r="AA1261" s="44"/>
      <c r="AB1261" s="79"/>
      <c r="AC1261" s="44"/>
    </row>
    <row r="1262" spans="4:29" x14ac:dyDescent="0.35">
      <c r="D1262" s="37"/>
      <c r="E1262" s="37"/>
      <c r="F1262" s="37"/>
      <c r="G1262" s="37"/>
      <c r="H1262" s="37"/>
      <c r="I1262" s="38"/>
      <c r="J1262" s="37"/>
      <c r="K1262" s="38"/>
      <c r="L1262" s="37"/>
      <c r="M1262" s="37"/>
      <c r="N1262" s="37"/>
      <c r="O1262" s="37"/>
      <c r="P1262" s="37"/>
      <c r="Q1262" s="37"/>
      <c r="R1262" s="37"/>
      <c r="S1262" s="37"/>
      <c r="T1262" s="37"/>
      <c r="U1262" s="37"/>
      <c r="V1262" s="37"/>
      <c r="W1262" s="37"/>
      <c r="X1262" s="37"/>
      <c r="Y1262" s="39"/>
      <c r="Z1262" s="37"/>
      <c r="AA1262" s="40"/>
      <c r="AB1262" s="78"/>
      <c r="AC1262" s="40"/>
    </row>
    <row r="1263" spans="4:29" x14ac:dyDescent="0.35">
      <c r="D1263" s="37"/>
      <c r="E1263" s="37"/>
      <c r="F1263" s="37"/>
      <c r="G1263" s="37"/>
      <c r="H1263" s="37"/>
      <c r="I1263" s="38"/>
      <c r="J1263" s="37"/>
      <c r="K1263" s="38"/>
      <c r="L1263" s="37"/>
      <c r="M1263" s="37"/>
      <c r="N1263" s="37"/>
      <c r="O1263" s="37"/>
      <c r="P1263" s="37"/>
      <c r="Q1263" s="37"/>
      <c r="R1263" s="37"/>
      <c r="S1263" s="37"/>
      <c r="T1263" s="37"/>
      <c r="U1263" s="37"/>
      <c r="V1263" s="37"/>
      <c r="W1263" s="37"/>
      <c r="X1263" s="37"/>
      <c r="Y1263" s="39"/>
      <c r="Z1263" s="37"/>
      <c r="AA1263" s="40"/>
      <c r="AB1263" s="78"/>
      <c r="AC1263" s="40"/>
    </row>
    <row r="1264" spans="4:29" x14ac:dyDescent="0.35">
      <c r="D1264" s="41"/>
      <c r="E1264" s="41"/>
      <c r="F1264" s="41"/>
      <c r="G1264" s="41"/>
      <c r="H1264" s="41"/>
      <c r="I1264" s="42"/>
      <c r="J1264" s="41"/>
      <c r="K1264" s="42"/>
      <c r="L1264" s="41"/>
      <c r="M1264" s="41"/>
      <c r="N1264" s="41"/>
      <c r="O1264" s="41"/>
      <c r="P1264" s="41"/>
      <c r="Q1264" s="41"/>
      <c r="R1264" s="41"/>
      <c r="S1264" s="41"/>
      <c r="T1264" s="41"/>
      <c r="U1264" s="41"/>
      <c r="V1264" s="41"/>
      <c r="W1264" s="41"/>
      <c r="X1264" s="41"/>
      <c r="Y1264" s="43"/>
      <c r="Z1264" s="41"/>
      <c r="AA1264" s="44"/>
      <c r="AB1264" s="79"/>
      <c r="AC1264" s="44"/>
    </row>
    <row r="1265" spans="4:29" x14ac:dyDescent="0.35">
      <c r="D1265" s="37"/>
      <c r="E1265" s="37"/>
      <c r="F1265" s="37"/>
      <c r="G1265" s="37"/>
      <c r="H1265" s="37"/>
      <c r="I1265" s="38"/>
      <c r="J1265" s="37"/>
      <c r="K1265" s="38"/>
      <c r="L1265" s="37"/>
      <c r="M1265" s="37"/>
      <c r="N1265" s="37"/>
      <c r="O1265" s="37"/>
      <c r="P1265" s="37"/>
      <c r="Q1265" s="37"/>
      <c r="R1265" s="37"/>
      <c r="S1265" s="37"/>
      <c r="T1265" s="37"/>
      <c r="U1265" s="37"/>
      <c r="V1265" s="37"/>
      <c r="W1265" s="37"/>
      <c r="X1265" s="37"/>
      <c r="Y1265" s="39"/>
      <c r="Z1265" s="37"/>
      <c r="AA1265" s="40"/>
      <c r="AB1265" s="78"/>
      <c r="AC1265" s="40"/>
    </row>
    <row r="1266" spans="4:29" x14ac:dyDescent="0.35">
      <c r="D1266" s="37"/>
      <c r="E1266" s="37"/>
      <c r="F1266" s="37"/>
      <c r="G1266" s="37"/>
      <c r="H1266" s="37"/>
      <c r="I1266" s="38"/>
      <c r="J1266" s="37"/>
      <c r="K1266" s="38"/>
      <c r="L1266" s="37"/>
      <c r="M1266" s="37"/>
      <c r="N1266" s="37"/>
      <c r="O1266" s="37"/>
      <c r="P1266" s="37"/>
      <c r="Q1266" s="37"/>
      <c r="R1266" s="37"/>
      <c r="S1266" s="37"/>
      <c r="T1266" s="37"/>
      <c r="U1266" s="37"/>
      <c r="V1266" s="37"/>
      <c r="W1266" s="37"/>
      <c r="X1266" s="37"/>
      <c r="Y1266" s="39"/>
      <c r="Z1266" s="37"/>
      <c r="AA1266" s="40"/>
      <c r="AB1266" s="78"/>
      <c r="AC1266" s="40"/>
    </row>
    <row r="1267" spans="4:29" x14ac:dyDescent="0.35">
      <c r="D1267" s="37"/>
      <c r="E1267" s="37"/>
      <c r="F1267" s="37"/>
      <c r="G1267" s="37"/>
      <c r="H1267" s="37"/>
      <c r="I1267" s="38"/>
      <c r="J1267" s="37"/>
      <c r="K1267" s="38"/>
      <c r="L1267" s="37"/>
      <c r="M1267" s="37"/>
      <c r="N1267" s="37"/>
      <c r="O1267" s="37"/>
      <c r="P1267" s="37"/>
      <c r="Q1267" s="37"/>
      <c r="R1267" s="37"/>
      <c r="S1267" s="37"/>
      <c r="T1267" s="37"/>
      <c r="U1267" s="37"/>
      <c r="V1267" s="37"/>
      <c r="W1267" s="37"/>
      <c r="X1267" s="37"/>
      <c r="Y1267" s="39"/>
      <c r="Z1267" s="37"/>
      <c r="AA1267" s="40"/>
      <c r="AB1267" s="78"/>
      <c r="AC1267" s="40"/>
    </row>
    <row r="1268" spans="4:29" x14ac:dyDescent="0.35">
      <c r="D1268" s="37"/>
      <c r="E1268" s="37"/>
      <c r="F1268" s="37"/>
      <c r="G1268" s="37"/>
      <c r="H1268" s="37"/>
      <c r="I1268" s="38"/>
      <c r="J1268" s="37"/>
      <c r="K1268" s="38"/>
      <c r="L1268" s="37"/>
      <c r="M1268" s="37"/>
      <c r="N1268" s="37"/>
      <c r="O1268" s="37"/>
      <c r="P1268" s="37"/>
      <c r="Q1268" s="37"/>
      <c r="R1268" s="37"/>
      <c r="S1268" s="37"/>
      <c r="T1268" s="37"/>
      <c r="U1268" s="37"/>
      <c r="V1268" s="37"/>
      <c r="W1268" s="37"/>
      <c r="X1268" s="37"/>
      <c r="Y1268" s="39"/>
      <c r="Z1268" s="37"/>
      <c r="AA1268" s="40"/>
      <c r="AB1268" s="78"/>
      <c r="AC1268" s="40"/>
    </row>
    <row r="1269" spans="4:29" x14ac:dyDescent="0.35">
      <c r="D1269" s="37"/>
      <c r="E1269" s="37"/>
      <c r="F1269" s="37"/>
      <c r="G1269" s="37"/>
      <c r="H1269" s="37"/>
      <c r="I1269" s="38"/>
      <c r="J1269" s="37"/>
      <c r="K1269" s="38"/>
      <c r="L1269" s="37"/>
      <c r="M1269" s="37"/>
      <c r="N1269" s="37"/>
      <c r="O1269" s="37"/>
      <c r="P1269" s="37"/>
      <c r="Q1269" s="37"/>
      <c r="R1269" s="37"/>
      <c r="S1269" s="37"/>
      <c r="T1269" s="37"/>
      <c r="U1269" s="37"/>
      <c r="V1269" s="37"/>
      <c r="W1269" s="37"/>
      <c r="X1269" s="37"/>
      <c r="Y1269" s="39"/>
      <c r="Z1269" s="37"/>
      <c r="AA1269" s="40"/>
      <c r="AB1269" s="78"/>
      <c r="AC1269" s="40"/>
    </row>
    <row r="1270" spans="4:29" x14ac:dyDescent="0.35">
      <c r="D1270" s="37"/>
      <c r="E1270" s="37"/>
      <c r="F1270" s="37"/>
      <c r="G1270" s="37"/>
      <c r="H1270" s="37"/>
      <c r="I1270" s="38"/>
      <c r="J1270" s="37"/>
      <c r="K1270" s="38"/>
      <c r="L1270" s="37"/>
      <c r="M1270" s="37"/>
      <c r="N1270" s="37"/>
      <c r="O1270" s="37"/>
      <c r="P1270" s="37"/>
      <c r="Q1270" s="37"/>
      <c r="R1270" s="37"/>
      <c r="S1270" s="37"/>
      <c r="T1270" s="37"/>
      <c r="U1270" s="37"/>
      <c r="V1270" s="37"/>
      <c r="W1270" s="37"/>
      <c r="X1270" s="37"/>
      <c r="Y1270" s="39"/>
      <c r="Z1270" s="37"/>
      <c r="AA1270" s="40"/>
      <c r="AB1270" s="78"/>
      <c r="AC1270" s="40"/>
    </row>
    <row r="1271" spans="4:29" x14ac:dyDescent="0.35">
      <c r="D1271" s="37"/>
      <c r="E1271" s="37"/>
      <c r="F1271" s="37"/>
      <c r="G1271" s="37"/>
      <c r="H1271" s="37"/>
      <c r="I1271" s="38"/>
      <c r="J1271" s="37"/>
      <c r="K1271" s="38"/>
      <c r="L1271" s="37"/>
      <c r="M1271" s="37"/>
      <c r="N1271" s="37"/>
      <c r="O1271" s="37"/>
      <c r="P1271" s="37"/>
      <c r="Q1271" s="37"/>
      <c r="R1271" s="37"/>
      <c r="S1271" s="37"/>
      <c r="T1271" s="37"/>
      <c r="U1271" s="37"/>
      <c r="V1271" s="37"/>
      <c r="W1271" s="37"/>
      <c r="X1271" s="37"/>
      <c r="Y1271" s="39"/>
      <c r="Z1271" s="37"/>
      <c r="AA1271" s="40"/>
      <c r="AB1271" s="78"/>
      <c r="AC1271" s="40"/>
    </row>
    <row r="1272" spans="4:29" x14ac:dyDescent="0.35">
      <c r="D1272" s="41"/>
      <c r="E1272" s="41"/>
      <c r="F1272" s="41"/>
      <c r="G1272" s="41"/>
      <c r="H1272" s="41"/>
      <c r="I1272" s="42"/>
      <c r="J1272" s="41"/>
      <c r="K1272" s="42"/>
      <c r="L1272" s="41"/>
      <c r="M1272" s="41"/>
      <c r="N1272" s="41"/>
      <c r="O1272" s="41"/>
      <c r="P1272" s="41"/>
      <c r="Q1272" s="41"/>
      <c r="R1272" s="41"/>
      <c r="S1272" s="41"/>
      <c r="T1272" s="41"/>
      <c r="U1272" s="41"/>
      <c r="V1272" s="41"/>
      <c r="W1272" s="41"/>
      <c r="X1272" s="41"/>
      <c r="Y1272" s="43"/>
      <c r="Z1272" s="41"/>
      <c r="AA1272" s="44"/>
      <c r="AB1272" s="79"/>
      <c r="AC1272" s="44"/>
    </row>
    <row r="1273" spans="4:29" x14ac:dyDescent="0.35">
      <c r="D1273" s="37"/>
      <c r="E1273" s="37"/>
      <c r="F1273" s="37"/>
      <c r="G1273" s="37"/>
      <c r="H1273" s="37"/>
      <c r="I1273" s="38"/>
      <c r="J1273" s="37"/>
      <c r="K1273" s="38"/>
      <c r="L1273" s="37"/>
      <c r="M1273" s="37"/>
      <c r="N1273" s="37"/>
      <c r="O1273" s="37"/>
      <c r="P1273" s="37"/>
      <c r="Q1273" s="37"/>
      <c r="R1273" s="37"/>
      <c r="S1273" s="37"/>
      <c r="T1273" s="37"/>
      <c r="U1273" s="37"/>
      <c r="V1273" s="37"/>
      <c r="W1273" s="37"/>
      <c r="X1273" s="37"/>
      <c r="Y1273" s="39"/>
      <c r="Z1273" s="37"/>
      <c r="AA1273" s="40"/>
      <c r="AB1273" s="78"/>
      <c r="AC1273" s="40"/>
    </row>
    <row r="1274" spans="4:29" x14ac:dyDescent="0.35">
      <c r="D1274" s="37"/>
      <c r="E1274" s="37"/>
      <c r="F1274" s="37"/>
      <c r="G1274" s="37"/>
      <c r="H1274" s="37"/>
      <c r="I1274" s="38"/>
      <c r="J1274" s="37"/>
      <c r="K1274" s="38"/>
      <c r="L1274" s="37"/>
      <c r="M1274" s="37"/>
      <c r="N1274" s="37"/>
      <c r="O1274" s="37"/>
      <c r="P1274" s="37"/>
      <c r="Q1274" s="37"/>
      <c r="R1274" s="37"/>
      <c r="S1274" s="37"/>
      <c r="T1274" s="37"/>
      <c r="U1274" s="37"/>
      <c r="V1274" s="37"/>
      <c r="W1274" s="37"/>
      <c r="X1274" s="37"/>
      <c r="Y1274" s="39"/>
      <c r="Z1274" s="37"/>
      <c r="AA1274" s="40"/>
      <c r="AB1274" s="78"/>
      <c r="AC1274" s="40"/>
    </row>
    <row r="1275" spans="4:29" x14ac:dyDescent="0.35">
      <c r="D1275" s="41"/>
      <c r="E1275" s="41"/>
      <c r="F1275" s="41"/>
      <c r="G1275" s="41"/>
      <c r="H1275" s="41"/>
      <c r="I1275" s="42"/>
      <c r="J1275" s="41"/>
      <c r="K1275" s="42"/>
      <c r="L1275" s="41"/>
      <c r="M1275" s="41"/>
      <c r="N1275" s="41"/>
      <c r="O1275" s="41"/>
      <c r="P1275" s="41"/>
      <c r="Q1275" s="41"/>
      <c r="R1275" s="41"/>
      <c r="S1275" s="41"/>
      <c r="T1275" s="41"/>
      <c r="U1275" s="41"/>
      <c r="V1275" s="41"/>
      <c r="W1275" s="41"/>
      <c r="X1275" s="41"/>
      <c r="Y1275" s="43"/>
      <c r="Z1275" s="41"/>
      <c r="AA1275" s="44"/>
      <c r="AB1275" s="79"/>
      <c r="AC1275" s="44"/>
    </row>
    <row r="1276" spans="4:29" x14ac:dyDescent="0.35">
      <c r="D1276" s="37"/>
      <c r="E1276" s="37"/>
      <c r="F1276" s="37"/>
      <c r="G1276" s="37"/>
      <c r="H1276" s="37"/>
      <c r="I1276" s="38"/>
      <c r="J1276" s="37"/>
      <c r="K1276" s="38"/>
      <c r="L1276" s="37"/>
      <c r="M1276" s="37"/>
      <c r="N1276" s="37"/>
      <c r="O1276" s="37"/>
      <c r="P1276" s="37"/>
      <c r="Q1276" s="37"/>
      <c r="R1276" s="37"/>
      <c r="S1276" s="37"/>
      <c r="T1276" s="37"/>
      <c r="U1276" s="37"/>
      <c r="V1276" s="37"/>
      <c r="W1276" s="37"/>
      <c r="X1276" s="37"/>
      <c r="Y1276" s="39"/>
      <c r="Z1276" s="37"/>
      <c r="AA1276" s="40"/>
      <c r="AB1276" s="78"/>
      <c r="AC1276" s="40"/>
    </row>
    <row r="1277" spans="4:29" x14ac:dyDescent="0.35">
      <c r="D1277" s="37"/>
      <c r="E1277" s="37"/>
      <c r="F1277" s="37"/>
      <c r="G1277" s="37"/>
      <c r="H1277" s="37"/>
      <c r="I1277" s="38"/>
      <c r="J1277" s="37"/>
      <c r="K1277" s="38"/>
      <c r="L1277" s="37"/>
      <c r="M1277" s="37"/>
      <c r="N1277" s="37"/>
      <c r="O1277" s="37"/>
      <c r="P1277" s="37"/>
      <c r="Q1277" s="37"/>
      <c r="R1277" s="37"/>
      <c r="S1277" s="37"/>
      <c r="T1277" s="37"/>
      <c r="U1277" s="37"/>
      <c r="V1277" s="37"/>
      <c r="W1277" s="37"/>
      <c r="X1277" s="37"/>
      <c r="Y1277" s="39"/>
      <c r="Z1277" s="37"/>
      <c r="AA1277" s="40"/>
      <c r="AB1277" s="78"/>
      <c r="AC1277" s="40"/>
    </row>
    <row r="1278" spans="4:29" x14ac:dyDescent="0.35">
      <c r="D1278" s="37"/>
      <c r="E1278" s="37"/>
      <c r="F1278" s="37"/>
      <c r="G1278" s="37"/>
      <c r="H1278" s="37"/>
      <c r="I1278" s="38"/>
      <c r="J1278" s="37"/>
      <c r="K1278" s="38"/>
      <c r="L1278" s="37"/>
      <c r="M1278" s="37"/>
      <c r="N1278" s="37"/>
      <c r="O1278" s="37"/>
      <c r="P1278" s="37"/>
      <c r="Q1278" s="37"/>
      <c r="R1278" s="37"/>
      <c r="S1278" s="37"/>
      <c r="T1278" s="37"/>
      <c r="U1278" s="37"/>
      <c r="V1278" s="37"/>
      <c r="W1278" s="37"/>
      <c r="X1278" s="37"/>
      <c r="Y1278" s="39"/>
      <c r="Z1278" s="37"/>
      <c r="AA1278" s="40"/>
      <c r="AB1278" s="78"/>
      <c r="AC1278" s="40"/>
    </row>
    <row r="1279" spans="4:29" x14ac:dyDescent="0.35">
      <c r="D1279" s="37"/>
      <c r="E1279" s="37"/>
      <c r="F1279" s="37"/>
      <c r="G1279" s="37"/>
      <c r="H1279" s="37"/>
      <c r="I1279" s="38"/>
      <c r="J1279" s="37"/>
      <c r="K1279" s="38"/>
      <c r="L1279" s="37"/>
      <c r="M1279" s="37"/>
      <c r="N1279" s="37"/>
      <c r="O1279" s="37"/>
      <c r="P1279" s="37"/>
      <c r="Q1279" s="37"/>
      <c r="R1279" s="37"/>
      <c r="S1279" s="37"/>
      <c r="T1279" s="37"/>
      <c r="U1279" s="37"/>
      <c r="V1279" s="37"/>
      <c r="W1279" s="37"/>
      <c r="X1279" s="37"/>
      <c r="Y1279" s="39"/>
      <c r="Z1279" s="37"/>
      <c r="AA1279" s="40"/>
      <c r="AB1279" s="78"/>
      <c r="AC1279" s="40"/>
    </row>
    <row r="1280" spans="4:29" x14ac:dyDescent="0.35">
      <c r="D1280" s="41"/>
      <c r="E1280" s="41"/>
      <c r="F1280" s="41"/>
      <c r="G1280" s="41"/>
      <c r="H1280" s="41"/>
      <c r="I1280" s="42"/>
      <c r="J1280" s="41"/>
      <c r="K1280" s="42"/>
      <c r="L1280" s="41"/>
      <c r="M1280" s="41"/>
      <c r="N1280" s="41"/>
      <c r="O1280" s="41"/>
      <c r="P1280" s="41"/>
      <c r="Q1280" s="41"/>
      <c r="R1280" s="41"/>
      <c r="S1280" s="41"/>
      <c r="T1280" s="41"/>
      <c r="U1280" s="41"/>
      <c r="V1280" s="41"/>
      <c r="W1280" s="41"/>
      <c r="X1280" s="41"/>
      <c r="Y1280" s="43"/>
      <c r="Z1280" s="41"/>
      <c r="AA1280" s="44"/>
      <c r="AB1280" s="79"/>
      <c r="AC1280" s="44"/>
    </row>
    <row r="1281" spans="4:29" x14ac:dyDescent="0.35">
      <c r="D1281" s="37"/>
      <c r="E1281" s="37"/>
      <c r="F1281" s="37"/>
      <c r="G1281" s="37"/>
      <c r="H1281" s="37"/>
      <c r="I1281" s="38"/>
      <c r="J1281" s="37"/>
      <c r="K1281" s="38"/>
      <c r="L1281" s="37"/>
      <c r="M1281" s="37"/>
      <c r="N1281" s="37"/>
      <c r="O1281" s="37"/>
      <c r="P1281" s="37"/>
      <c r="Q1281" s="37"/>
      <c r="R1281" s="37"/>
      <c r="S1281" s="37"/>
      <c r="T1281" s="37"/>
      <c r="U1281" s="37"/>
      <c r="V1281" s="37"/>
      <c r="W1281" s="37"/>
      <c r="X1281" s="37"/>
      <c r="Y1281" s="39"/>
      <c r="Z1281" s="37"/>
      <c r="AA1281" s="40"/>
      <c r="AB1281" s="78"/>
      <c r="AC1281" s="40"/>
    </row>
    <row r="1282" spans="4:29" x14ac:dyDescent="0.35">
      <c r="D1282" s="41"/>
      <c r="E1282" s="41"/>
      <c r="F1282" s="41"/>
      <c r="G1282" s="41"/>
      <c r="H1282" s="41"/>
      <c r="I1282" s="42"/>
      <c r="J1282" s="41"/>
      <c r="K1282" s="42"/>
      <c r="L1282" s="41"/>
      <c r="M1282" s="41"/>
      <c r="N1282" s="41"/>
      <c r="O1282" s="41"/>
      <c r="P1282" s="41"/>
      <c r="Q1282" s="41"/>
      <c r="R1282" s="41"/>
      <c r="S1282" s="41"/>
      <c r="T1282" s="41"/>
      <c r="U1282" s="41"/>
      <c r="V1282" s="41"/>
      <c r="W1282" s="41"/>
      <c r="X1282" s="41"/>
      <c r="Y1282" s="43"/>
      <c r="Z1282" s="41"/>
      <c r="AA1282" s="44"/>
      <c r="AB1282" s="79"/>
      <c r="AC1282" s="44"/>
    </row>
    <row r="1283" spans="4:29" x14ac:dyDescent="0.35">
      <c r="D1283" s="37"/>
      <c r="E1283" s="37"/>
      <c r="F1283" s="37"/>
      <c r="G1283" s="37"/>
      <c r="H1283" s="37"/>
      <c r="I1283" s="38"/>
      <c r="J1283" s="37"/>
      <c r="K1283" s="38"/>
      <c r="L1283" s="37"/>
      <c r="M1283" s="37"/>
      <c r="N1283" s="37"/>
      <c r="O1283" s="37"/>
      <c r="P1283" s="37"/>
      <c r="Q1283" s="37"/>
      <c r="R1283" s="37"/>
      <c r="S1283" s="37"/>
      <c r="T1283" s="37"/>
      <c r="U1283" s="37"/>
      <c r="V1283" s="37"/>
      <c r="W1283" s="37"/>
      <c r="X1283" s="37"/>
      <c r="Y1283" s="39"/>
      <c r="Z1283" s="37"/>
      <c r="AA1283" s="40"/>
      <c r="AB1283" s="78"/>
      <c r="AC1283" s="40"/>
    </row>
    <row r="1284" spans="4:29" x14ac:dyDescent="0.35">
      <c r="D1284" s="37"/>
      <c r="E1284" s="37"/>
      <c r="F1284" s="37"/>
      <c r="G1284" s="37"/>
      <c r="H1284" s="37"/>
      <c r="I1284" s="38"/>
      <c r="J1284" s="37"/>
      <c r="K1284" s="38"/>
      <c r="L1284" s="37"/>
      <c r="M1284" s="37"/>
      <c r="N1284" s="37"/>
      <c r="O1284" s="37"/>
      <c r="P1284" s="37"/>
      <c r="Q1284" s="37"/>
      <c r="R1284" s="37"/>
      <c r="S1284" s="37"/>
      <c r="T1284" s="37"/>
      <c r="U1284" s="37"/>
      <c r="V1284" s="37"/>
      <c r="W1284" s="37"/>
      <c r="X1284" s="37"/>
      <c r="Y1284" s="39"/>
      <c r="Z1284" s="37"/>
      <c r="AA1284" s="40"/>
      <c r="AB1284" s="78"/>
      <c r="AC1284" s="40"/>
    </row>
    <row r="1285" spans="4:29" x14ac:dyDescent="0.35">
      <c r="D1285" s="41"/>
      <c r="E1285" s="41"/>
      <c r="F1285" s="41"/>
      <c r="G1285" s="41"/>
      <c r="H1285" s="41"/>
      <c r="I1285" s="42"/>
      <c r="J1285" s="41"/>
      <c r="K1285" s="42"/>
      <c r="L1285" s="41"/>
      <c r="M1285" s="41"/>
      <c r="N1285" s="41"/>
      <c r="O1285" s="41"/>
      <c r="P1285" s="41"/>
      <c r="Q1285" s="41"/>
      <c r="R1285" s="41"/>
      <c r="S1285" s="41"/>
      <c r="T1285" s="41"/>
      <c r="U1285" s="41"/>
      <c r="V1285" s="41"/>
      <c r="W1285" s="41"/>
      <c r="X1285" s="41"/>
      <c r="Y1285" s="43"/>
      <c r="Z1285" s="41"/>
      <c r="AA1285" s="44"/>
      <c r="AB1285" s="79"/>
      <c r="AC1285" s="44"/>
    </row>
    <row r="1286" spans="4:29" x14ac:dyDescent="0.35">
      <c r="D1286" s="37"/>
      <c r="E1286" s="37"/>
      <c r="F1286" s="37"/>
      <c r="G1286" s="37"/>
      <c r="H1286" s="37"/>
      <c r="I1286" s="38"/>
      <c r="J1286" s="37"/>
      <c r="K1286" s="38"/>
      <c r="L1286" s="37"/>
      <c r="M1286" s="37"/>
      <c r="N1286" s="37"/>
      <c r="O1286" s="37"/>
      <c r="P1286" s="37"/>
      <c r="Q1286" s="37"/>
      <c r="R1286" s="37"/>
      <c r="S1286" s="37"/>
      <c r="T1286" s="37"/>
      <c r="U1286" s="37"/>
      <c r="V1286" s="37"/>
      <c r="W1286" s="37"/>
      <c r="X1286" s="37"/>
      <c r="Y1286" s="39"/>
      <c r="Z1286" s="37"/>
      <c r="AA1286" s="40"/>
      <c r="AB1286" s="78"/>
      <c r="AC1286" s="40"/>
    </row>
    <row r="1287" spans="4:29" x14ac:dyDescent="0.35">
      <c r="D1287" s="41"/>
      <c r="E1287" s="41"/>
      <c r="F1287" s="41"/>
      <c r="G1287" s="41"/>
      <c r="H1287" s="41"/>
      <c r="I1287" s="42"/>
      <c r="J1287" s="41"/>
      <c r="K1287" s="42"/>
      <c r="L1287" s="41"/>
      <c r="M1287" s="41"/>
      <c r="N1287" s="41"/>
      <c r="O1287" s="41"/>
      <c r="P1287" s="41"/>
      <c r="Q1287" s="41"/>
      <c r="R1287" s="41"/>
      <c r="S1287" s="41"/>
      <c r="T1287" s="41"/>
      <c r="U1287" s="41"/>
      <c r="V1287" s="41"/>
      <c r="W1287" s="41"/>
      <c r="X1287" s="41"/>
      <c r="Y1287" s="43"/>
      <c r="Z1287" s="41"/>
      <c r="AA1287" s="44"/>
      <c r="AB1287" s="79"/>
      <c r="AC1287" s="44"/>
    </row>
    <row r="1288" spans="4:29" x14ac:dyDescent="0.35">
      <c r="D1288" s="37"/>
      <c r="E1288" s="37"/>
      <c r="F1288" s="37"/>
      <c r="G1288" s="37"/>
      <c r="H1288" s="37"/>
      <c r="I1288" s="38"/>
      <c r="J1288" s="37"/>
      <c r="K1288" s="38"/>
      <c r="L1288" s="37"/>
      <c r="M1288" s="37"/>
      <c r="N1288" s="37"/>
      <c r="O1288" s="37"/>
      <c r="P1288" s="37"/>
      <c r="Q1288" s="37"/>
      <c r="R1288" s="37"/>
      <c r="S1288" s="37"/>
      <c r="T1288" s="37"/>
      <c r="U1288" s="37"/>
      <c r="V1288" s="37"/>
      <c r="W1288" s="37"/>
      <c r="X1288" s="37"/>
      <c r="Y1288" s="39"/>
      <c r="Z1288" s="37"/>
      <c r="AA1288" s="40"/>
      <c r="AB1288" s="78"/>
      <c r="AC1288" s="40"/>
    </row>
    <row r="1289" spans="4:29" x14ac:dyDescent="0.35">
      <c r="D1289" s="37"/>
      <c r="E1289" s="37"/>
      <c r="F1289" s="37"/>
      <c r="G1289" s="37"/>
      <c r="H1289" s="37"/>
      <c r="I1289" s="38"/>
      <c r="J1289" s="37"/>
      <c r="K1289" s="38"/>
      <c r="L1289" s="37"/>
      <c r="M1289" s="37"/>
      <c r="N1289" s="37"/>
      <c r="O1289" s="37"/>
      <c r="P1289" s="37"/>
      <c r="Q1289" s="37"/>
      <c r="R1289" s="37"/>
      <c r="S1289" s="37"/>
      <c r="T1289" s="37"/>
      <c r="U1289" s="37"/>
      <c r="V1289" s="37"/>
      <c r="W1289" s="37"/>
      <c r="X1289" s="37"/>
      <c r="Y1289" s="39"/>
      <c r="Z1289" s="37"/>
      <c r="AA1289" s="40"/>
      <c r="AB1289" s="78"/>
      <c r="AC1289" s="40"/>
    </row>
    <row r="1290" spans="4:29" x14ac:dyDescent="0.35">
      <c r="D1290" s="37"/>
      <c r="E1290" s="37"/>
      <c r="F1290" s="37"/>
      <c r="G1290" s="37"/>
      <c r="H1290" s="37"/>
      <c r="I1290" s="38"/>
      <c r="J1290" s="37"/>
      <c r="K1290" s="38"/>
      <c r="L1290" s="37"/>
      <c r="M1290" s="37"/>
      <c r="N1290" s="37"/>
      <c r="O1290" s="37"/>
      <c r="P1290" s="37"/>
      <c r="Q1290" s="37"/>
      <c r="R1290" s="37"/>
      <c r="S1290" s="37"/>
      <c r="T1290" s="37"/>
      <c r="U1290" s="37"/>
      <c r="V1290" s="37"/>
      <c r="W1290" s="37"/>
      <c r="X1290" s="37"/>
      <c r="Y1290" s="39"/>
      <c r="Z1290" s="37"/>
      <c r="AA1290" s="40"/>
      <c r="AB1290" s="78"/>
      <c r="AC1290" s="40"/>
    </row>
    <row r="1291" spans="4:29" x14ac:dyDescent="0.35">
      <c r="D1291" s="37"/>
      <c r="E1291" s="37"/>
      <c r="F1291" s="37"/>
      <c r="G1291" s="37"/>
      <c r="H1291" s="37"/>
      <c r="I1291" s="38"/>
      <c r="J1291" s="37"/>
      <c r="K1291" s="38"/>
      <c r="L1291" s="37"/>
      <c r="M1291" s="37"/>
      <c r="N1291" s="37"/>
      <c r="O1291" s="37"/>
      <c r="P1291" s="37"/>
      <c r="Q1291" s="37"/>
      <c r="R1291" s="37"/>
      <c r="S1291" s="37"/>
      <c r="T1291" s="37"/>
      <c r="U1291" s="37"/>
      <c r="V1291" s="37"/>
      <c r="W1291" s="37"/>
      <c r="X1291" s="37"/>
      <c r="Y1291" s="39"/>
      <c r="Z1291" s="37"/>
      <c r="AA1291" s="40"/>
      <c r="AB1291" s="78"/>
      <c r="AC1291" s="40"/>
    </row>
    <row r="1292" spans="4:29" x14ac:dyDescent="0.35">
      <c r="D1292" s="37"/>
      <c r="E1292" s="37"/>
      <c r="F1292" s="37"/>
      <c r="G1292" s="37"/>
      <c r="H1292" s="37"/>
      <c r="I1292" s="38"/>
      <c r="J1292" s="37"/>
      <c r="K1292" s="38"/>
      <c r="L1292" s="37"/>
      <c r="M1292" s="37"/>
      <c r="N1292" s="37"/>
      <c r="O1292" s="37"/>
      <c r="P1292" s="37"/>
      <c r="Q1292" s="37"/>
      <c r="R1292" s="37"/>
      <c r="S1292" s="37"/>
      <c r="T1292" s="37"/>
      <c r="U1292" s="37"/>
      <c r="V1292" s="37"/>
      <c r="W1292" s="37"/>
      <c r="X1292" s="37"/>
      <c r="Y1292" s="39"/>
      <c r="Z1292" s="37"/>
      <c r="AA1292" s="40"/>
      <c r="AB1292" s="78"/>
      <c r="AC1292" s="40"/>
    </row>
    <row r="1293" spans="4:29" x14ac:dyDescent="0.35">
      <c r="D1293" s="37"/>
      <c r="E1293" s="37"/>
      <c r="F1293" s="37"/>
      <c r="G1293" s="37"/>
      <c r="H1293" s="37"/>
      <c r="I1293" s="38"/>
      <c r="J1293" s="37"/>
      <c r="K1293" s="38"/>
      <c r="L1293" s="37"/>
      <c r="M1293" s="37"/>
      <c r="N1293" s="37"/>
      <c r="O1293" s="37"/>
      <c r="P1293" s="37"/>
      <c r="Q1293" s="37"/>
      <c r="R1293" s="37"/>
      <c r="S1293" s="37"/>
      <c r="T1293" s="37"/>
      <c r="U1293" s="37"/>
      <c r="V1293" s="37"/>
      <c r="W1293" s="37"/>
      <c r="X1293" s="37"/>
      <c r="Y1293" s="39"/>
      <c r="Z1293" s="37"/>
      <c r="AA1293" s="40"/>
      <c r="AB1293" s="78"/>
      <c r="AC1293" s="40"/>
    </row>
    <row r="1294" spans="4:29" x14ac:dyDescent="0.35">
      <c r="D1294" s="41"/>
      <c r="E1294" s="41"/>
      <c r="F1294" s="41"/>
      <c r="G1294" s="41"/>
      <c r="H1294" s="41"/>
      <c r="I1294" s="42"/>
      <c r="J1294" s="41"/>
      <c r="K1294" s="42"/>
      <c r="L1294" s="41"/>
      <c r="M1294" s="41"/>
      <c r="N1294" s="41"/>
      <c r="O1294" s="41"/>
      <c r="P1294" s="41"/>
      <c r="Q1294" s="41"/>
      <c r="R1294" s="41"/>
      <c r="S1294" s="41"/>
      <c r="T1294" s="41"/>
      <c r="U1294" s="41"/>
      <c r="V1294" s="41"/>
      <c r="W1294" s="41"/>
      <c r="X1294" s="41"/>
      <c r="Y1294" s="43"/>
      <c r="Z1294" s="41"/>
      <c r="AA1294" s="44"/>
      <c r="AB1294" s="79"/>
      <c r="AC1294" s="44"/>
    </row>
    <row r="1295" spans="4:29" x14ac:dyDescent="0.35">
      <c r="D1295" s="37"/>
      <c r="E1295" s="37"/>
      <c r="F1295" s="37"/>
      <c r="G1295" s="37"/>
      <c r="H1295" s="37"/>
      <c r="I1295" s="38"/>
      <c r="J1295" s="37"/>
      <c r="K1295" s="38"/>
      <c r="L1295" s="37"/>
      <c r="M1295" s="37"/>
      <c r="N1295" s="37"/>
      <c r="O1295" s="37"/>
      <c r="P1295" s="37"/>
      <c r="Q1295" s="37"/>
      <c r="R1295" s="37"/>
      <c r="S1295" s="37"/>
      <c r="T1295" s="37"/>
      <c r="U1295" s="37"/>
      <c r="V1295" s="37"/>
      <c r="W1295" s="37"/>
      <c r="X1295" s="37"/>
      <c r="Y1295" s="39"/>
      <c r="Z1295" s="37"/>
      <c r="AA1295" s="40"/>
      <c r="AB1295" s="78"/>
      <c r="AC1295" s="40"/>
    </row>
    <row r="1296" spans="4:29" x14ac:dyDescent="0.35">
      <c r="D1296" s="37"/>
      <c r="E1296" s="37"/>
      <c r="F1296" s="37"/>
      <c r="G1296" s="37"/>
      <c r="H1296" s="37"/>
      <c r="I1296" s="38"/>
      <c r="J1296" s="37"/>
      <c r="K1296" s="38"/>
      <c r="L1296" s="37"/>
      <c r="M1296" s="37"/>
      <c r="N1296" s="37"/>
      <c r="O1296" s="37"/>
      <c r="P1296" s="37"/>
      <c r="Q1296" s="37"/>
      <c r="R1296" s="37"/>
      <c r="S1296" s="37"/>
      <c r="T1296" s="37"/>
      <c r="U1296" s="37"/>
      <c r="V1296" s="37"/>
      <c r="W1296" s="37"/>
      <c r="X1296" s="37"/>
      <c r="Y1296" s="39"/>
      <c r="Z1296" s="37"/>
      <c r="AA1296" s="40"/>
      <c r="AB1296" s="78"/>
      <c r="AC1296" s="40"/>
    </row>
    <row r="1297" spans="4:29" x14ac:dyDescent="0.35">
      <c r="D1297" s="41"/>
      <c r="E1297" s="41"/>
      <c r="F1297" s="41"/>
      <c r="G1297" s="41"/>
      <c r="H1297" s="41"/>
      <c r="I1297" s="42"/>
      <c r="J1297" s="41"/>
      <c r="K1297" s="42"/>
      <c r="L1297" s="41"/>
      <c r="M1297" s="41"/>
      <c r="N1297" s="41"/>
      <c r="O1297" s="41"/>
      <c r="P1297" s="41"/>
      <c r="Q1297" s="41"/>
      <c r="R1297" s="41"/>
      <c r="S1297" s="41"/>
      <c r="T1297" s="41"/>
      <c r="U1297" s="41"/>
      <c r="V1297" s="41"/>
      <c r="W1297" s="41"/>
      <c r="X1297" s="41"/>
      <c r="Y1297" s="43"/>
      <c r="Z1297" s="41"/>
      <c r="AA1297" s="44"/>
      <c r="AB1297" s="79"/>
      <c r="AC1297" s="44"/>
    </row>
    <row r="1298" spans="4:29" x14ac:dyDescent="0.35">
      <c r="D1298" s="37"/>
      <c r="E1298" s="37"/>
      <c r="F1298" s="37"/>
      <c r="G1298" s="37"/>
      <c r="H1298" s="37"/>
      <c r="I1298" s="38"/>
      <c r="J1298" s="37"/>
      <c r="K1298" s="38"/>
      <c r="L1298" s="37"/>
      <c r="M1298" s="37"/>
      <c r="N1298" s="37"/>
      <c r="O1298" s="37"/>
      <c r="P1298" s="37"/>
      <c r="Q1298" s="37"/>
      <c r="R1298" s="37"/>
      <c r="S1298" s="37"/>
      <c r="T1298" s="37"/>
      <c r="U1298" s="37"/>
      <c r="V1298" s="37"/>
      <c r="W1298" s="37"/>
      <c r="X1298" s="37"/>
      <c r="Y1298" s="39"/>
      <c r="Z1298" s="37"/>
      <c r="AA1298" s="40"/>
      <c r="AB1298" s="78"/>
      <c r="AC1298" s="40"/>
    </row>
    <row r="1299" spans="4:29" x14ac:dyDescent="0.35">
      <c r="D1299" s="37"/>
      <c r="E1299" s="37"/>
      <c r="F1299" s="37"/>
      <c r="G1299" s="37"/>
      <c r="H1299" s="37"/>
      <c r="I1299" s="38"/>
      <c r="J1299" s="37"/>
      <c r="K1299" s="38"/>
      <c r="L1299" s="37"/>
      <c r="M1299" s="37"/>
      <c r="N1299" s="37"/>
      <c r="O1299" s="37"/>
      <c r="P1299" s="37"/>
      <c r="Q1299" s="37"/>
      <c r="R1299" s="37"/>
      <c r="S1299" s="37"/>
      <c r="T1299" s="37"/>
      <c r="U1299" s="37"/>
      <c r="V1299" s="37"/>
      <c r="W1299" s="37"/>
      <c r="X1299" s="37"/>
      <c r="Y1299" s="39"/>
      <c r="Z1299" s="37"/>
      <c r="AA1299" s="40"/>
      <c r="AB1299" s="78"/>
      <c r="AC1299" s="40"/>
    </row>
    <row r="1300" spans="4:29" x14ac:dyDescent="0.35">
      <c r="D1300" s="37"/>
      <c r="E1300" s="37"/>
      <c r="F1300" s="37"/>
      <c r="G1300" s="37"/>
      <c r="H1300" s="37"/>
      <c r="I1300" s="38"/>
      <c r="J1300" s="37"/>
      <c r="K1300" s="38"/>
      <c r="L1300" s="37"/>
      <c r="M1300" s="37"/>
      <c r="N1300" s="37"/>
      <c r="O1300" s="37"/>
      <c r="P1300" s="37"/>
      <c r="Q1300" s="37"/>
      <c r="R1300" s="37"/>
      <c r="S1300" s="37"/>
      <c r="T1300" s="37"/>
      <c r="U1300" s="37"/>
      <c r="V1300" s="37"/>
      <c r="W1300" s="37"/>
      <c r="X1300" s="37"/>
      <c r="Y1300" s="39"/>
      <c r="Z1300" s="37"/>
      <c r="AA1300" s="40"/>
      <c r="AB1300" s="78"/>
      <c r="AC1300" s="40"/>
    </row>
    <row r="1301" spans="4:29" x14ac:dyDescent="0.35">
      <c r="D1301" s="37"/>
      <c r="E1301" s="37"/>
      <c r="F1301" s="37"/>
      <c r="G1301" s="37"/>
      <c r="H1301" s="37"/>
      <c r="I1301" s="38"/>
      <c r="J1301" s="37"/>
      <c r="K1301" s="38"/>
      <c r="L1301" s="37"/>
      <c r="M1301" s="37"/>
      <c r="N1301" s="37"/>
      <c r="O1301" s="37"/>
      <c r="P1301" s="37"/>
      <c r="Q1301" s="37"/>
      <c r="R1301" s="37"/>
      <c r="S1301" s="37"/>
      <c r="T1301" s="37"/>
      <c r="U1301" s="37"/>
      <c r="V1301" s="37"/>
      <c r="W1301" s="37"/>
      <c r="X1301" s="37"/>
      <c r="Y1301" s="39"/>
      <c r="Z1301" s="37"/>
      <c r="AA1301" s="40"/>
      <c r="AB1301" s="78"/>
      <c r="AC1301" s="40"/>
    </row>
    <row r="1302" spans="4:29" x14ac:dyDescent="0.35">
      <c r="D1302" s="37"/>
      <c r="E1302" s="37"/>
      <c r="F1302" s="37"/>
      <c r="G1302" s="37"/>
      <c r="H1302" s="37"/>
      <c r="I1302" s="38"/>
      <c r="J1302" s="37"/>
      <c r="K1302" s="38"/>
      <c r="L1302" s="37"/>
      <c r="M1302" s="37"/>
      <c r="N1302" s="37"/>
      <c r="O1302" s="37"/>
      <c r="P1302" s="37"/>
      <c r="Q1302" s="37"/>
      <c r="R1302" s="37"/>
      <c r="S1302" s="37"/>
      <c r="T1302" s="37"/>
      <c r="U1302" s="37"/>
      <c r="V1302" s="37"/>
      <c r="W1302" s="37"/>
      <c r="X1302" s="37"/>
      <c r="Y1302" s="39"/>
      <c r="Z1302" s="37"/>
      <c r="AA1302" s="40"/>
      <c r="AB1302" s="78"/>
      <c r="AC1302" s="40"/>
    </row>
    <row r="1303" spans="4:29" x14ac:dyDescent="0.35">
      <c r="D1303" s="37"/>
      <c r="E1303" s="37"/>
      <c r="F1303" s="37"/>
      <c r="G1303" s="37"/>
      <c r="H1303" s="37"/>
      <c r="I1303" s="38"/>
      <c r="J1303" s="37"/>
      <c r="K1303" s="38"/>
      <c r="L1303" s="37"/>
      <c r="M1303" s="37"/>
      <c r="N1303" s="37"/>
      <c r="O1303" s="37"/>
      <c r="P1303" s="37"/>
      <c r="Q1303" s="37"/>
      <c r="R1303" s="37"/>
      <c r="S1303" s="37"/>
      <c r="T1303" s="37"/>
      <c r="U1303" s="37"/>
      <c r="V1303" s="37"/>
      <c r="W1303" s="37"/>
      <c r="X1303" s="37"/>
      <c r="Y1303" s="39"/>
      <c r="Z1303" s="37"/>
      <c r="AA1303" s="40"/>
      <c r="AB1303" s="78"/>
      <c r="AC1303" s="40"/>
    </row>
    <row r="1304" spans="4:29" x14ac:dyDescent="0.35">
      <c r="D1304" s="41"/>
      <c r="E1304" s="41"/>
      <c r="F1304" s="41"/>
      <c r="G1304" s="41"/>
      <c r="H1304" s="41"/>
      <c r="I1304" s="42"/>
      <c r="J1304" s="41"/>
      <c r="K1304" s="42"/>
      <c r="L1304" s="41"/>
      <c r="M1304" s="41"/>
      <c r="N1304" s="41"/>
      <c r="O1304" s="41"/>
      <c r="P1304" s="41"/>
      <c r="Q1304" s="41"/>
      <c r="R1304" s="41"/>
      <c r="S1304" s="41"/>
      <c r="T1304" s="41"/>
      <c r="U1304" s="41"/>
      <c r="V1304" s="41"/>
      <c r="W1304" s="41"/>
      <c r="X1304" s="41"/>
      <c r="Y1304" s="43"/>
      <c r="Z1304" s="41"/>
      <c r="AA1304" s="44"/>
      <c r="AB1304" s="79"/>
      <c r="AC1304" s="44"/>
    </row>
    <row r="1305" spans="4:29" x14ac:dyDescent="0.35">
      <c r="D1305" s="37"/>
      <c r="E1305" s="37"/>
      <c r="F1305" s="37"/>
      <c r="G1305" s="37"/>
      <c r="H1305" s="37"/>
      <c r="I1305" s="38"/>
      <c r="J1305" s="37"/>
      <c r="K1305" s="38"/>
      <c r="L1305" s="37"/>
      <c r="M1305" s="37"/>
      <c r="N1305" s="37"/>
      <c r="O1305" s="37"/>
      <c r="P1305" s="37"/>
      <c r="Q1305" s="37"/>
      <c r="R1305" s="37"/>
      <c r="S1305" s="37"/>
      <c r="T1305" s="37"/>
      <c r="U1305" s="37"/>
      <c r="V1305" s="37"/>
      <c r="W1305" s="37"/>
      <c r="X1305" s="37"/>
      <c r="Y1305" s="39"/>
      <c r="Z1305" s="37"/>
      <c r="AA1305" s="40"/>
      <c r="AB1305" s="78"/>
      <c r="AC1305" s="40"/>
    </row>
    <row r="1306" spans="4:29" x14ac:dyDescent="0.35">
      <c r="D1306" s="37"/>
      <c r="E1306" s="37"/>
      <c r="F1306" s="37"/>
      <c r="G1306" s="37"/>
      <c r="H1306" s="37"/>
      <c r="I1306" s="38"/>
      <c r="J1306" s="37"/>
      <c r="K1306" s="38"/>
      <c r="L1306" s="37"/>
      <c r="M1306" s="37"/>
      <c r="N1306" s="37"/>
      <c r="O1306" s="37"/>
      <c r="P1306" s="37"/>
      <c r="Q1306" s="37"/>
      <c r="R1306" s="37"/>
      <c r="S1306" s="37"/>
      <c r="T1306" s="37"/>
      <c r="U1306" s="37"/>
      <c r="V1306" s="37"/>
      <c r="W1306" s="37"/>
      <c r="X1306" s="37"/>
      <c r="Y1306" s="39"/>
      <c r="Z1306" s="37"/>
      <c r="AA1306" s="40"/>
      <c r="AB1306" s="78"/>
      <c r="AC1306" s="40"/>
    </row>
    <row r="1307" spans="4:29" x14ac:dyDescent="0.35">
      <c r="D1307" s="41"/>
      <c r="E1307" s="41"/>
      <c r="F1307" s="41"/>
      <c r="G1307" s="41"/>
      <c r="H1307" s="41"/>
      <c r="I1307" s="42"/>
      <c r="J1307" s="41"/>
      <c r="K1307" s="42"/>
      <c r="L1307" s="41"/>
      <c r="M1307" s="41"/>
      <c r="N1307" s="41"/>
      <c r="O1307" s="41"/>
      <c r="P1307" s="41"/>
      <c r="Q1307" s="41"/>
      <c r="R1307" s="41"/>
      <c r="S1307" s="41"/>
      <c r="T1307" s="41"/>
      <c r="U1307" s="41"/>
      <c r="V1307" s="41"/>
      <c r="W1307" s="41"/>
      <c r="X1307" s="41"/>
      <c r="Y1307" s="43"/>
      <c r="Z1307" s="41"/>
      <c r="AA1307" s="44"/>
      <c r="AB1307" s="79"/>
      <c r="AC1307" s="44"/>
    </row>
    <row r="1308" spans="4:29" x14ac:dyDescent="0.35">
      <c r="D1308" s="37"/>
      <c r="E1308" s="37"/>
      <c r="F1308" s="37"/>
      <c r="G1308" s="37"/>
      <c r="H1308" s="37"/>
      <c r="I1308" s="38"/>
      <c r="J1308" s="37"/>
      <c r="K1308" s="38"/>
      <c r="L1308" s="37"/>
      <c r="M1308" s="37"/>
      <c r="N1308" s="37"/>
      <c r="O1308" s="37"/>
      <c r="P1308" s="37"/>
      <c r="Q1308" s="37"/>
      <c r="R1308" s="37"/>
      <c r="S1308" s="37"/>
      <c r="T1308" s="37"/>
      <c r="U1308" s="37"/>
      <c r="V1308" s="37"/>
      <c r="W1308" s="37"/>
      <c r="X1308" s="37"/>
      <c r="Y1308" s="39"/>
      <c r="Z1308" s="37"/>
      <c r="AA1308" s="40"/>
      <c r="AB1308" s="78"/>
      <c r="AC1308" s="40"/>
    </row>
    <row r="1309" spans="4:29" x14ac:dyDescent="0.35">
      <c r="D1309" s="37"/>
      <c r="E1309" s="37"/>
      <c r="F1309" s="37"/>
      <c r="G1309" s="37"/>
      <c r="H1309" s="37"/>
      <c r="I1309" s="38"/>
      <c r="J1309" s="37"/>
      <c r="K1309" s="38"/>
      <c r="L1309" s="37"/>
      <c r="M1309" s="37"/>
      <c r="N1309" s="37"/>
      <c r="O1309" s="37"/>
      <c r="P1309" s="37"/>
      <c r="Q1309" s="37"/>
      <c r="R1309" s="37"/>
      <c r="S1309" s="37"/>
      <c r="T1309" s="37"/>
      <c r="U1309" s="37"/>
      <c r="V1309" s="37"/>
      <c r="W1309" s="37"/>
      <c r="X1309" s="37"/>
      <c r="Y1309" s="39"/>
      <c r="Z1309" s="37"/>
      <c r="AA1309" s="40"/>
      <c r="AB1309" s="78"/>
      <c r="AC1309" s="40"/>
    </row>
    <row r="1310" spans="4:29" x14ac:dyDescent="0.35">
      <c r="D1310" s="37"/>
      <c r="E1310" s="37"/>
      <c r="F1310" s="37"/>
      <c r="G1310" s="37"/>
      <c r="H1310" s="37"/>
      <c r="I1310" s="38"/>
      <c r="J1310" s="37"/>
      <c r="K1310" s="38"/>
      <c r="L1310" s="37"/>
      <c r="M1310" s="37"/>
      <c r="N1310" s="37"/>
      <c r="O1310" s="37"/>
      <c r="P1310" s="37"/>
      <c r="Q1310" s="37"/>
      <c r="R1310" s="37"/>
      <c r="S1310" s="37"/>
      <c r="T1310" s="37"/>
      <c r="U1310" s="37"/>
      <c r="V1310" s="37"/>
      <c r="W1310" s="37"/>
      <c r="X1310" s="37"/>
      <c r="Y1310" s="39"/>
      <c r="Z1310" s="37"/>
      <c r="AA1310" s="40"/>
      <c r="AB1310" s="78"/>
      <c r="AC1310" s="40"/>
    </row>
    <row r="1311" spans="4:29" x14ac:dyDescent="0.35">
      <c r="D1311" s="37"/>
      <c r="E1311" s="37"/>
      <c r="F1311" s="37"/>
      <c r="G1311" s="37"/>
      <c r="H1311" s="37"/>
      <c r="I1311" s="38"/>
      <c r="J1311" s="37"/>
      <c r="K1311" s="38"/>
      <c r="L1311" s="37"/>
      <c r="M1311" s="37"/>
      <c r="N1311" s="37"/>
      <c r="O1311" s="37"/>
      <c r="P1311" s="37"/>
      <c r="Q1311" s="37"/>
      <c r="R1311" s="37"/>
      <c r="S1311" s="37"/>
      <c r="T1311" s="37"/>
      <c r="U1311" s="37"/>
      <c r="V1311" s="37"/>
      <c r="W1311" s="37"/>
      <c r="X1311" s="37"/>
      <c r="Y1311" s="39"/>
      <c r="Z1311" s="37"/>
      <c r="AA1311" s="40"/>
      <c r="AB1311" s="78"/>
      <c r="AC1311" s="40"/>
    </row>
    <row r="1312" spans="4:29" x14ac:dyDescent="0.35">
      <c r="D1312" s="37"/>
      <c r="E1312" s="37"/>
      <c r="F1312" s="37"/>
      <c r="G1312" s="37"/>
      <c r="H1312" s="37"/>
      <c r="I1312" s="38"/>
      <c r="J1312" s="37"/>
      <c r="K1312" s="38"/>
      <c r="L1312" s="37"/>
      <c r="M1312" s="37"/>
      <c r="N1312" s="37"/>
      <c r="O1312" s="37"/>
      <c r="P1312" s="37"/>
      <c r="Q1312" s="37"/>
      <c r="R1312" s="37"/>
      <c r="S1312" s="37"/>
      <c r="T1312" s="37"/>
      <c r="U1312" s="37"/>
      <c r="V1312" s="37"/>
      <c r="W1312" s="37"/>
      <c r="X1312" s="37"/>
      <c r="Y1312" s="39"/>
      <c r="Z1312" s="37"/>
      <c r="AA1312" s="40"/>
      <c r="AB1312" s="78"/>
      <c r="AC1312" s="40"/>
    </row>
    <row r="1313" spans="4:29" x14ac:dyDescent="0.35">
      <c r="D1313" s="41"/>
      <c r="E1313" s="41"/>
      <c r="F1313" s="41"/>
      <c r="G1313" s="41"/>
      <c r="H1313" s="41"/>
      <c r="I1313" s="42"/>
      <c r="J1313" s="41"/>
      <c r="K1313" s="42"/>
      <c r="L1313" s="41"/>
      <c r="M1313" s="41"/>
      <c r="N1313" s="41"/>
      <c r="O1313" s="41"/>
      <c r="P1313" s="41"/>
      <c r="Q1313" s="41"/>
      <c r="R1313" s="41"/>
      <c r="S1313" s="41"/>
      <c r="T1313" s="41"/>
      <c r="U1313" s="41"/>
      <c r="V1313" s="41"/>
      <c r="W1313" s="41"/>
      <c r="X1313" s="41"/>
      <c r="Y1313" s="43"/>
      <c r="Z1313" s="41"/>
      <c r="AA1313" s="44"/>
      <c r="AB1313" s="79"/>
      <c r="AC1313" s="44"/>
    </row>
    <row r="1314" spans="4:29" x14ac:dyDescent="0.35">
      <c r="D1314" s="37"/>
      <c r="E1314" s="37"/>
      <c r="F1314" s="37"/>
      <c r="G1314" s="37"/>
      <c r="H1314" s="37"/>
      <c r="I1314" s="38"/>
      <c r="J1314" s="37"/>
      <c r="K1314" s="38"/>
      <c r="L1314" s="37"/>
      <c r="M1314" s="37"/>
      <c r="N1314" s="37"/>
      <c r="O1314" s="37"/>
      <c r="P1314" s="37"/>
      <c r="Q1314" s="37"/>
      <c r="R1314" s="37"/>
      <c r="S1314" s="37"/>
      <c r="T1314" s="37"/>
      <c r="U1314" s="37"/>
      <c r="V1314" s="37"/>
      <c r="W1314" s="37"/>
      <c r="X1314" s="37"/>
      <c r="Y1314" s="39"/>
      <c r="Z1314" s="37"/>
      <c r="AA1314" s="40"/>
      <c r="AB1314" s="78"/>
      <c r="AC1314" s="40"/>
    </row>
    <row r="1315" spans="4:29" x14ac:dyDescent="0.35">
      <c r="D1315" s="37"/>
      <c r="E1315" s="37"/>
      <c r="F1315" s="37"/>
      <c r="G1315" s="37"/>
      <c r="H1315" s="37"/>
      <c r="I1315" s="38"/>
      <c r="J1315" s="37"/>
      <c r="K1315" s="38"/>
      <c r="L1315" s="37"/>
      <c r="M1315" s="37"/>
      <c r="N1315" s="37"/>
      <c r="O1315" s="37"/>
      <c r="P1315" s="37"/>
      <c r="Q1315" s="37"/>
      <c r="R1315" s="37"/>
      <c r="S1315" s="37"/>
      <c r="T1315" s="37"/>
      <c r="U1315" s="37"/>
      <c r="V1315" s="37"/>
      <c r="W1315" s="37"/>
      <c r="X1315" s="37"/>
      <c r="Y1315" s="39"/>
      <c r="Z1315" s="37"/>
      <c r="AA1315" s="40"/>
      <c r="AB1315" s="78"/>
      <c r="AC1315" s="40"/>
    </row>
    <row r="1316" spans="4:29" x14ac:dyDescent="0.35">
      <c r="D1316" s="41"/>
      <c r="E1316" s="41"/>
      <c r="F1316" s="41"/>
      <c r="G1316" s="41"/>
      <c r="H1316" s="41"/>
      <c r="I1316" s="42"/>
      <c r="J1316" s="41"/>
      <c r="K1316" s="42"/>
      <c r="L1316" s="41"/>
      <c r="M1316" s="41"/>
      <c r="N1316" s="41"/>
      <c r="O1316" s="41"/>
      <c r="P1316" s="41"/>
      <c r="Q1316" s="41"/>
      <c r="R1316" s="41"/>
      <c r="S1316" s="41"/>
      <c r="T1316" s="41"/>
      <c r="U1316" s="41"/>
      <c r="V1316" s="41"/>
      <c r="W1316" s="41"/>
      <c r="X1316" s="41"/>
      <c r="Y1316" s="43"/>
      <c r="Z1316" s="41"/>
      <c r="AA1316" s="44"/>
      <c r="AB1316" s="79"/>
      <c r="AC1316" s="44"/>
    </row>
    <row r="1317" spans="4:29" x14ac:dyDescent="0.35">
      <c r="D1317" s="37"/>
      <c r="E1317" s="37"/>
      <c r="F1317" s="37"/>
      <c r="G1317" s="37"/>
      <c r="H1317" s="37"/>
      <c r="I1317" s="38"/>
      <c r="J1317" s="37"/>
      <c r="K1317" s="38"/>
      <c r="L1317" s="37"/>
      <c r="M1317" s="37"/>
      <c r="N1317" s="37"/>
      <c r="O1317" s="37"/>
      <c r="P1317" s="37"/>
      <c r="Q1317" s="37"/>
      <c r="R1317" s="37"/>
      <c r="S1317" s="37"/>
      <c r="T1317" s="37"/>
      <c r="U1317" s="37"/>
      <c r="V1317" s="37"/>
      <c r="W1317" s="37"/>
      <c r="X1317" s="37"/>
      <c r="Y1317" s="39"/>
      <c r="Z1317" s="37"/>
      <c r="AA1317" s="40"/>
      <c r="AB1317" s="78"/>
      <c r="AC1317" s="40"/>
    </row>
    <row r="1318" spans="4:29" x14ac:dyDescent="0.35">
      <c r="D1318" s="37"/>
      <c r="E1318" s="37"/>
      <c r="F1318" s="37"/>
      <c r="G1318" s="37"/>
      <c r="H1318" s="37"/>
      <c r="I1318" s="38"/>
      <c r="J1318" s="37"/>
      <c r="K1318" s="38"/>
      <c r="L1318" s="37"/>
      <c r="M1318" s="37"/>
      <c r="N1318" s="37"/>
      <c r="O1318" s="37"/>
      <c r="P1318" s="37"/>
      <c r="Q1318" s="37"/>
      <c r="R1318" s="37"/>
      <c r="S1318" s="37"/>
      <c r="T1318" s="37"/>
      <c r="U1318" s="37"/>
      <c r="V1318" s="37"/>
      <c r="W1318" s="37"/>
      <c r="X1318" s="37"/>
      <c r="Y1318" s="39"/>
      <c r="Z1318" s="37"/>
      <c r="AA1318" s="40"/>
      <c r="AB1318" s="78"/>
      <c r="AC1318" s="40"/>
    </row>
    <row r="1319" spans="4:29" x14ac:dyDescent="0.35">
      <c r="D1319" s="37"/>
      <c r="E1319" s="37"/>
      <c r="F1319" s="37"/>
      <c r="G1319" s="37"/>
      <c r="H1319" s="37"/>
      <c r="I1319" s="38"/>
      <c r="J1319" s="37"/>
      <c r="K1319" s="38"/>
      <c r="L1319" s="37"/>
      <c r="M1319" s="37"/>
      <c r="N1319" s="37"/>
      <c r="O1319" s="37"/>
      <c r="P1319" s="37"/>
      <c r="Q1319" s="37"/>
      <c r="R1319" s="37"/>
      <c r="S1319" s="37"/>
      <c r="T1319" s="37"/>
      <c r="U1319" s="37"/>
      <c r="V1319" s="37"/>
      <c r="W1319" s="37"/>
      <c r="X1319" s="37"/>
      <c r="Y1319" s="39"/>
      <c r="Z1319" s="37"/>
      <c r="AA1319" s="40"/>
      <c r="AB1319" s="78"/>
      <c r="AC1319" s="40"/>
    </row>
    <row r="1320" spans="4:29" x14ac:dyDescent="0.35">
      <c r="D1320" s="37"/>
      <c r="E1320" s="37"/>
      <c r="F1320" s="37"/>
      <c r="G1320" s="37"/>
      <c r="H1320" s="37"/>
      <c r="I1320" s="38"/>
      <c r="J1320" s="37"/>
      <c r="K1320" s="38"/>
      <c r="L1320" s="37"/>
      <c r="M1320" s="37"/>
      <c r="N1320" s="37"/>
      <c r="O1320" s="37"/>
      <c r="P1320" s="37"/>
      <c r="Q1320" s="37"/>
      <c r="R1320" s="37"/>
      <c r="S1320" s="37"/>
      <c r="T1320" s="37"/>
      <c r="U1320" s="37"/>
      <c r="V1320" s="37"/>
      <c r="W1320" s="37"/>
      <c r="X1320" s="37"/>
      <c r="Y1320" s="39"/>
      <c r="Z1320" s="37"/>
      <c r="AA1320" s="40"/>
      <c r="AB1320" s="78"/>
      <c r="AC1320" s="40"/>
    </row>
    <row r="1321" spans="4:29" x14ac:dyDescent="0.35">
      <c r="D1321" s="37"/>
      <c r="E1321" s="37"/>
      <c r="F1321" s="37"/>
      <c r="G1321" s="37"/>
      <c r="H1321" s="37"/>
      <c r="I1321" s="38"/>
      <c r="J1321" s="37"/>
      <c r="K1321" s="38"/>
      <c r="L1321" s="37"/>
      <c r="M1321" s="37"/>
      <c r="N1321" s="37"/>
      <c r="O1321" s="37"/>
      <c r="P1321" s="37"/>
      <c r="Q1321" s="37"/>
      <c r="R1321" s="37"/>
      <c r="S1321" s="37"/>
      <c r="T1321" s="37"/>
      <c r="U1321" s="37"/>
      <c r="V1321" s="37"/>
      <c r="W1321" s="37"/>
      <c r="X1321" s="37"/>
      <c r="Y1321" s="39"/>
      <c r="Z1321" s="37"/>
      <c r="AA1321" s="40"/>
      <c r="AB1321" s="78"/>
      <c r="AC1321" s="40"/>
    </row>
    <row r="1322" spans="4:29" x14ac:dyDescent="0.35">
      <c r="D1322" s="37"/>
      <c r="E1322" s="37"/>
      <c r="F1322" s="37"/>
      <c r="G1322" s="37"/>
      <c r="H1322" s="37"/>
      <c r="I1322" s="38"/>
      <c r="J1322" s="37"/>
      <c r="K1322" s="38"/>
      <c r="L1322" s="37"/>
      <c r="M1322" s="37"/>
      <c r="N1322" s="37"/>
      <c r="O1322" s="37"/>
      <c r="P1322" s="37"/>
      <c r="Q1322" s="37"/>
      <c r="R1322" s="37"/>
      <c r="S1322" s="37"/>
      <c r="T1322" s="37"/>
      <c r="U1322" s="37"/>
      <c r="V1322" s="37"/>
      <c r="W1322" s="37"/>
      <c r="X1322" s="37"/>
      <c r="Y1322" s="39"/>
      <c r="Z1322" s="37"/>
      <c r="AA1322" s="40"/>
      <c r="AB1322" s="78"/>
      <c r="AC1322" s="40"/>
    </row>
    <row r="1323" spans="4:29" x14ac:dyDescent="0.35">
      <c r="D1323" s="41"/>
      <c r="E1323" s="41"/>
      <c r="F1323" s="41"/>
      <c r="G1323" s="41"/>
      <c r="H1323" s="41"/>
      <c r="I1323" s="42"/>
      <c r="J1323" s="41"/>
      <c r="K1323" s="42"/>
      <c r="L1323" s="41"/>
      <c r="M1323" s="41"/>
      <c r="N1323" s="41"/>
      <c r="O1323" s="41"/>
      <c r="P1323" s="41"/>
      <c r="Q1323" s="41"/>
      <c r="R1323" s="41"/>
      <c r="S1323" s="41"/>
      <c r="T1323" s="41"/>
      <c r="U1323" s="41"/>
      <c r="V1323" s="41"/>
      <c r="W1323" s="41"/>
      <c r="X1323" s="41"/>
      <c r="Y1323" s="43"/>
      <c r="Z1323" s="41"/>
      <c r="AA1323" s="44"/>
      <c r="AB1323" s="79"/>
      <c r="AC1323" s="44"/>
    </row>
    <row r="1324" spans="4:29" x14ac:dyDescent="0.35">
      <c r="D1324" s="37"/>
      <c r="E1324" s="37"/>
      <c r="F1324" s="37"/>
      <c r="G1324" s="37"/>
      <c r="H1324" s="37"/>
      <c r="I1324" s="38"/>
      <c r="J1324" s="37"/>
      <c r="K1324" s="38"/>
      <c r="L1324" s="37"/>
      <c r="M1324" s="37"/>
      <c r="N1324" s="37"/>
      <c r="O1324" s="37"/>
      <c r="P1324" s="37"/>
      <c r="Q1324" s="37"/>
      <c r="R1324" s="37"/>
      <c r="S1324" s="37"/>
      <c r="T1324" s="37"/>
      <c r="U1324" s="37"/>
      <c r="V1324" s="37"/>
      <c r="W1324" s="37"/>
      <c r="X1324" s="37"/>
      <c r="Y1324" s="39"/>
      <c r="Z1324" s="37"/>
      <c r="AA1324" s="40"/>
      <c r="AB1324" s="78"/>
      <c r="AC1324" s="40"/>
    </row>
    <row r="1325" spans="4:29" x14ac:dyDescent="0.35">
      <c r="D1325" s="41"/>
      <c r="E1325" s="41"/>
      <c r="F1325" s="41"/>
      <c r="G1325" s="41"/>
      <c r="H1325" s="41"/>
      <c r="I1325" s="42"/>
      <c r="J1325" s="41"/>
      <c r="K1325" s="42"/>
      <c r="L1325" s="41"/>
      <c r="M1325" s="41"/>
      <c r="N1325" s="41"/>
      <c r="O1325" s="41"/>
      <c r="P1325" s="41"/>
      <c r="Q1325" s="41"/>
      <c r="R1325" s="41"/>
      <c r="S1325" s="41"/>
      <c r="T1325" s="41"/>
      <c r="U1325" s="41"/>
      <c r="V1325" s="41"/>
      <c r="W1325" s="41"/>
      <c r="X1325" s="41"/>
      <c r="Y1325" s="43"/>
      <c r="Z1325" s="41"/>
      <c r="AA1325" s="44"/>
      <c r="AB1325" s="79"/>
      <c r="AC1325" s="44"/>
    </row>
    <row r="1326" spans="4:29" x14ac:dyDescent="0.35">
      <c r="D1326" s="37"/>
      <c r="E1326" s="37"/>
      <c r="F1326" s="37"/>
      <c r="G1326" s="37"/>
      <c r="H1326" s="37"/>
      <c r="I1326" s="38"/>
      <c r="J1326" s="37"/>
      <c r="K1326" s="38"/>
      <c r="L1326" s="37"/>
      <c r="M1326" s="37"/>
      <c r="N1326" s="37"/>
      <c r="O1326" s="37"/>
      <c r="P1326" s="37"/>
      <c r="Q1326" s="37"/>
      <c r="R1326" s="37"/>
      <c r="S1326" s="37"/>
      <c r="T1326" s="37"/>
      <c r="U1326" s="37"/>
      <c r="V1326" s="37"/>
      <c r="W1326" s="37"/>
      <c r="X1326" s="37"/>
      <c r="Y1326" s="39"/>
      <c r="Z1326" s="37"/>
      <c r="AA1326" s="40"/>
      <c r="AB1326" s="78"/>
      <c r="AC1326" s="40"/>
    </row>
    <row r="1327" spans="4:29" x14ac:dyDescent="0.35">
      <c r="D1327" s="37"/>
      <c r="E1327" s="37"/>
      <c r="F1327" s="37"/>
      <c r="G1327" s="37"/>
      <c r="H1327" s="37"/>
      <c r="I1327" s="38"/>
      <c r="J1327" s="37"/>
      <c r="K1327" s="38"/>
      <c r="L1327" s="37"/>
      <c r="M1327" s="37"/>
      <c r="N1327" s="37"/>
      <c r="O1327" s="37"/>
      <c r="P1327" s="37"/>
      <c r="Q1327" s="37"/>
      <c r="R1327" s="37"/>
      <c r="S1327" s="37"/>
      <c r="T1327" s="37"/>
      <c r="U1327" s="37"/>
      <c r="V1327" s="37"/>
      <c r="W1327" s="37"/>
      <c r="X1327" s="37"/>
      <c r="Y1327" s="39"/>
      <c r="Z1327" s="37"/>
      <c r="AA1327" s="40"/>
      <c r="AB1327" s="78"/>
      <c r="AC1327" s="40"/>
    </row>
    <row r="1328" spans="4:29" x14ac:dyDescent="0.35">
      <c r="D1328" s="37"/>
      <c r="E1328" s="37"/>
      <c r="F1328" s="37"/>
      <c r="G1328" s="37"/>
      <c r="H1328" s="37"/>
      <c r="I1328" s="38"/>
      <c r="J1328" s="37"/>
      <c r="K1328" s="38"/>
      <c r="L1328" s="37"/>
      <c r="M1328" s="37"/>
      <c r="N1328" s="37"/>
      <c r="O1328" s="37"/>
      <c r="P1328" s="37"/>
      <c r="Q1328" s="37"/>
      <c r="R1328" s="37"/>
      <c r="S1328" s="37"/>
      <c r="T1328" s="37"/>
      <c r="U1328" s="37"/>
      <c r="V1328" s="37"/>
      <c r="W1328" s="37"/>
      <c r="X1328" s="37"/>
      <c r="Y1328" s="39"/>
      <c r="Z1328" s="37"/>
      <c r="AA1328" s="40"/>
      <c r="AB1328" s="78"/>
      <c r="AC1328" s="40"/>
    </row>
    <row r="1329" spans="4:29" x14ac:dyDescent="0.35">
      <c r="D1329" s="41"/>
      <c r="E1329" s="41"/>
      <c r="F1329" s="41"/>
      <c r="G1329" s="41"/>
      <c r="H1329" s="41"/>
      <c r="I1329" s="42"/>
      <c r="J1329" s="41"/>
      <c r="K1329" s="42"/>
      <c r="L1329" s="41"/>
      <c r="M1329" s="41"/>
      <c r="N1329" s="41"/>
      <c r="O1329" s="41"/>
      <c r="P1329" s="41"/>
      <c r="Q1329" s="41"/>
      <c r="R1329" s="41"/>
      <c r="S1329" s="41"/>
      <c r="T1329" s="41"/>
      <c r="U1329" s="41"/>
      <c r="V1329" s="41"/>
      <c r="W1329" s="41"/>
      <c r="X1329" s="41"/>
      <c r="Y1329" s="43"/>
      <c r="Z1329" s="41"/>
      <c r="AA1329" s="44"/>
      <c r="AB1329" s="79"/>
      <c r="AC1329" s="44"/>
    </row>
    <row r="1330" spans="4:29" x14ac:dyDescent="0.35">
      <c r="D1330" s="37"/>
      <c r="E1330" s="37"/>
      <c r="F1330" s="37"/>
      <c r="G1330" s="37"/>
      <c r="H1330" s="37"/>
      <c r="I1330" s="38"/>
      <c r="J1330" s="37"/>
      <c r="K1330" s="38"/>
      <c r="L1330" s="37"/>
      <c r="M1330" s="37"/>
      <c r="N1330" s="37"/>
      <c r="O1330" s="37"/>
      <c r="P1330" s="37"/>
      <c r="Q1330" s="37"/>
      <c r="R1330" s="37"/>
      <c r="S1330" s="37"/>
      <c r="T1330" s="37"/>
      <c r="U1330" s="37"/>
      <c r="V1330" s="37"/>
      <c r="W1330" s="37"/>
      <c r="X1330" s="37"/>
      <c r="Y1330" s="39"/>
      <c r="Z1330" s="37"/>
      <c r="AA1330" s="40"/>
      <c r="AB1330" s="78"/>
      <c r="AC1330" s="40"/>
    </row>
    <row r="1331" spans="4:29" x14ac:dyDescent="0.35">
      <c r="D1331" s="37"/>
      <c r="E1331" s="37"/>
      <c r="F1331" s="37"/>
      <c r="G1331" s="37"/>
      <c r="H1331" s="37"/>
      <c r="I1331" s="38"/>
      <c r="J1331" s="37"/>
      <c r="K1331" s="38"/>
      <c r="L1331" s="37"/>
      <c r="M1331" s="37"/>
      <c r="N1331" s="37"/>
      <c r="O1331" s="37"/>
      <c r="P1331" s="37"/>
      <c r="Q1331" s="37"/>
      <c r="R1331" s="37"/>
      <c r="S1331" s="37"/>
      <c r="T1331" s="37"/>
      <c r="U1331" s="37"/>
      <c r="V1331" s="37"/>
      <c r="W1331" s="37"/>
      <c r="X1331" s="37"/>
      <c r="Y1331" s="39"/>
      <c r="Z1331" s="37"/>
      <c r="AA1331" s="40"/>
      <c r="AB1331" s="78"/>
      <c r="AC1331" s="40"/>
    </row>
    <row r="1332" spans="4:29" x14ac:dyDescent="0.35">
      <c r="D1332" s="41"/>
      <c r="E1332" s="41"/>
      <c r="F1332" s="41"/>
      <c r="G1332" s="41"/>
      <c r="H1332" s="41"/>
      <c r="I1332" s="42"/>
      <c r="J1332" s="41"/>
      <c r="K1332" s="42"/>
      <c r="L1332" s="41"/>
      <c r="M1332" s="41"/>
      <c r="N1332" s="41"/>
      <c r="O1332" s="41"/>
      <c r="P1332" s="41"/>
      <c r="Q1332" s="41"/>
      <c r="R1332" s="41"/>
      <c r="S1332" s="41"/>
      <c r="T1332" s="41"/>
      <c r="U1332" s="41"/>
      <c r="V1332" s="41"/>
      <c r="W1332" s="41"/>
      <c r="X1332" s="41"/>
      <c r="Y1332" s="43"/>
      <c r="Z1332" s="41"/>
      <c r="AA1332" s="44"/>
      <c r="AB1332" s="79"/>
      <c r="AC1332" s="44"/>
    </row>
    <row r="1333" spans="4:29" x14ac:dyDescent="0.35">
      <c r="D1333" s="37"/>
      <c r="E1333" s="37"/>
      <c r="F1333" s="37"/>
      <c r="G1333" s="37"/>
      <c r="H1333" s="37"/>
      <c r="I1333" s="38"/>
      <c r="J1333" s="37"/>
      <c r="K1333" s="38"/>
      <c r="L1333" s="37"/>
      <c r="M1333" s="37"/>
      <c r="N1333" s="37"/>
      <c r="O1333" s="37"/>
      <c r="P1333" s="37"/>
      <c r="Q1333" s="37"/>
      <c r="R1333" s="37"/>
      <c r="S1333" s="37"/>
      <c r="T1333" s="37"/>
      <c r="U1333" s="37"/>
      <c r="V1333" s="37"/>
      <c r="W1333" s="37"/>
      <c r="X1333" s="37"/>
      <c r="Y1333" s="39"/>
      <c r="Z1333" s="37"/>
      <c r="AA1333" s="40"/>
      <c r="AB1333" s="78"/>
      <c r="AC1333" s="40"/>
    </row>
    <row r="1334" spans="4:29" x14ac:dyDescent="0.35">
      <c r="D1334" s="37"/>
      <c r="E1334" s="37"/>
      <c r="F1334" s="37"/>
      <c r="G1334" s="37"/>
      <c r="H1334" s="37"/>
      <c r="I1334" s="38"/>
      <c r="J1334" s="37"/>
      <c r="K1334" s="38"/>
      <c r="L1334" s="37"/>
      <c r="M1334" s="37"/>
      <c r="N1334" s="37"/>
      <c r="O1334" s="37"/>
      <c r="P1334" s="37"/>
      <c r="Q1334" s="37"/>
      <c r="R1334" s="37"/>
      <c r="S1334" s="37"/>
      <c r="T1334" s="37"/>
      <c r="U1334" s="37"/>
      <c r="V1334" s="37"/>
      <c r="W1334" s="37"/>
      <c r="X1334" s="37"/>
      <c r="Y1334" s="39"/>
      <c r="Z1334" s="37"/>
      <c r="AA1334" s="40"/>
      <c r="AB1334" s="78"/>
      <c r="AC1334" s="40"/>
    </row>
    <row r="1335" spans="4:29" x14ac:dyDescent="0.35">
      <c r="D1335" s="37"/>
      <c r="E1335" s="37"/>
      <c r="F1335" s="37"/>
      <c r="G1335" s="37"/>
      <c r="H1335" s="37"/>
      <c r="I1335" s="38"/>
      <c r="J1335" s="37"/>
      <c r="K1335" s="38"/>
      <c r="L1335" s="37"/>
      <c r="M1335" s="37"/>
      <c r="N1335" s="37"/>
      <c r="O1335" s="37"/>
      <c r="P1335" s="37"/>
      <c r="Q1335" s="37"/>
      <c r="R1335" s="37"/>
      <c r="S1335" s="37"/>
      <c r="T1335" s="37"/>
      <c r="U1335" s="37"/>
      <c r="V1335" s="37"/>
      <c r="W1335" s="37"/>
      <c r="X1335" s="37"/>
      <c r="Y1335" s="39"/>
      <c r="Z1335" s="37"/>
      <c r="AA1335" s="40"/>
      <c r="AB1335" s="78"/>
      <c r="AC1335" s="40"/>
    </row>
    <row r="1336" spans="4:29" x14ac:dyDescent="0.35">
      <c r="D1336" s="37"/>
      <c r="E1336" s="37"/>
      <c r="F1336" s="37"/>
      <c r="G1336" s="37"/>
      <c r="H1336" s="37"/>
      <c r="I1336" s="38"/>
      <c r="J1336" s="37"/>
      <c r="K1336" s="38"/>
      <c r="L1336" s="37"/>
      <c r="M1336" s="37"/>
      <c r="N1336" s="37"/>
      <c r="O1336" s="37"/>
      <c r="P1336" s="37"/>
      <c r="Q1336" s="37"/>
      <c r="R1336" s="37"/>
      <c r="S1336" s="37"/>
      <c r="T1336" s="37"/>
      <c r="U1336" s="37"/>
      <c r="V1336" s="37"/>
      <c r="W1336" s="37"/>
      <c r="X1336" s="37"/>
      <c r="Y1336" s="39"/>
      <c r="Z1336" s="37"/>
      <c r="AA1336" s="40"/>
      <c r="AB1336" s="78"/>
      <c r="AC1336" s="40"/>
    </row>
    <row r="1337" spans="4:29" x14ac:dyDescent="0.35">
      <c r="D1337" s="37"/>
      <c r="E1337" s="37"/>
      <c r="F1337" s="37"/>
      <c r="G1337" s="37"/>
      <c r="H1337" s="37"/>
      <c r="I1337" s="38"/>
      <c r="J1337" s="37"/>
      <c r="K1337" s="38"/>
      <c r="L1337" s="37"/>
      <c r="M1337" s="37"/>
      <c r="N1337" s="37"/>
      <c r="O1337" s="37"/>
      <c r="P1337" s="37"/>
      <c r="Q1337" s="37"/>
      <c r="R1337" s="37"/>
      <c r="S1337" s="37"/>
      <c r="T1337" s="37"/>
      <c r="U1337" s="37"/>
      <c r="V1337" s="37"/>
      <c r="W1337" s="37"/>
      <c r="X1337" s="37"/>
      <c r="Y1337" s="39"/>
      <c r="Z1337" s="37"/>
      <c r="AA1337" s="40"/>
      <c r="AB1337" s="78"/>
      <c r="AC1337" s="40"/>
    </row>
    <row r="1338" spans="4:29" x14ac:dyDescent="0.35">
      <c r="D1338" s="41"/>
      <c r="E1338" s="41"/>
      <c r="F1338" s="41"/>
      <c r="G1338" s="41"/>
      <c r="H1338" s="41"/>
      <c r="I1338" s="42"/>
      <c r="J1338" s="41"/>
      <c r="K1338" s="42"/>
      <c r="L1338" s="41"/>
      <c r="M1338" s="41"/>
      <c r="N1338" s="41"/>
      <c r="O1338" s="41"/>
      <c r="P1338" s="41"/>
      <c r="Q1338" s="41"/>
      <c r="R1338" s="41"/>
      <c r="S1338" s="41"/>
      <c r="T1338" s="41"/>
      <c r="U1338" s="41"/>
      <c r="V1338" s="41"/>
      <c r="W1338" s="41"/>
      <c r="X1338" s="41"/>
      <c r="Y1338" s="43"/>
      <c r="Z1338" s="41"/>
      <c r="AA1338" s="44"/>
      <c r="AB1338" s="79"/>
      <c r="AC1338" s="44"/>
    </row>
    <row r="1339" spans="4:29" x14ac:dyDescent="0.35">
      <c r="D1339" s="37"/>
      <c r="E1339" s="37"/>
      <c r="F1339" s="37"/>
      <c r="G1339" s="37"/>
      <c r="H1339" s="37"/>
      <c r="I1339" s="38"/>
      <c r="J1339" s="37"/>
      <c r="K1339" s="38"/>
      <c r="L1339" s="37"/>
      <c r="M1339" s="37"/>
      <c r="N1339" s="37"/>
      <c r="O1339" s="37"/>
      <c r="P1339" s="37"/>
      <c r="Q1339" s="37"/>
      <c r="R1339" s="37"/>
      <c r="S1339" s="37"/>
      <c r="T1339" s="37"/>
      <c r="U1339" s="37"/>
      <c r="V1339" s="37"/>
      <c r="W1339" s="37"/>
      <c r="X1339" s="37"/>
      <c r="Y1339" s="39"/>
      <c r="Z1339" s="37"/>
      <c r="AA1339" s="40"/>
      <c r="AB1339" s="78"/>
      <c r="AC1339" s="40"/>
    </row>
    <row r="1340" spans="4:29" x14ac:dyDescent="0.35">
      <c r="D1340" s="37"/>
      <c r="E1340" s="37"/>
      <c r="F1340" s="37"/>
      <c r="G1340" s="37"/>
      <c r="H1340" s="37"/>
      <c r="I1340" s="38"/>
      <c r="J1340" s="37"/>
      <c r="K1340" s="38"/>
      <c r="L1340" s="37"/>
      <c r="M1340" s="37"/>
      <c r="N1340" s="37"/>
      <c r="O1340" s="37"/>
      <c r="P1340" s="37"/>
      <c r="Q1340" s="37"/>
      <c r="R1340" s="37"/>
      <c r="S1340" s="37"/>
      <c r="T1340" s="37"/>
      <c r="U1340" s="37"/>
      <c r="V1340" s="37"/>
      <c r="W1340" s="37"/>
      <c r="X1340" s="37"/>
      <c r="Y1340" s="39"/>
      <c r="Z1340" s="37"/>
      <c r="AA1340" s="40"/>
      <c r="AB1340" s="78"/>
      <c r="AC1340" s="40"/>
    </row>
    <row r="1341" spans="4:29" x14ac:dyDescent="0.35">
      <c r="D1341" s="41"/>
      <c r="E1341" s="41"/>
      <c r="F1341" s="41"/>
      <c r="G1341" s="41"/>
      <c r="H1341" s="41"/>
      <c r="I1341" s="42"/>
      <c r="J1341" s="41"/>
      <c r="K1341" s="42"/>
      <c r="L1341" s="41"/>
      <c r="M1341" s="41"/>
      <c r="N1341" s="41"/>
      <c r="O1341" s="41"/>
      <c r="P1341" s="41"/>
      <c r="Q1341" s="41"/>
      <c r="R1341" s="41"/>
      <c r="S1341" s="41"/>
      <c r="T1341" s="41"/>
      <c r="U1341" s="41"/>
      <c r="V1341" s="41"/>
      <c r="W1341" s="41"/>
      <c r="X1341" s="41"/>
      <c r="Y1341" s="43"/>
      <c r="Z1341" s="41"/>
      <c r="AA1341" s="44"/>
      <c r="AB1341" s="79"/>
      <c r="AC1341" s="44"/>
    </row>
    <row r="1342" spans="4:29" x14ac:dyDescent="0.35">
      <c r="D1342" s="37"/>
      <c r="E1342" s="37"/>
      <c r="F1342" s="37"/>
      <c r="G1342" s="37"/>
      <c r="H1342" s="37"/>
      <c r="I1342" s="38"/>
      <c r="J1342" s="37"/>
      <c r="K1342" s="38"/>
      <c r="L1342" s="37"/>
      <c r="M1342" s="37"/>
      <c r="N1342" s="37"/>
      <c r="O1342" s="37"/>
      <c r="P1342" s="37"/>
      <c r="Q1342" s="37"/>
      <c r="R1342" s="37"/>
      <c r="S1342" s="37"/>
      <c r="T1342" s="37"/>
      <c r="U1342" s="37"/>
      <c r="V1342" s="37"/>
      <c r="W1342" s="37"/>
      <c r="X1342" s="37"/>
      <c r="Y1342" s="39"/>
      <c r="Z1342" s="37"/>
      <c r="AA1342" s="40"/>
      <c r="AB1342" s="78"/>
      <c r="AC1342" s="40"/>
    </row>
    <row r="1343" spans="4:29" x14ac:dyDescent="0.35">
      <c r="D1343" s="37"/>
      <c r="E1343" s="37"/>
      <c r="F1343" s="37"/>
      <c r="G1343" s="37"/>
      <c r="H1343" s="37"/>
      <c r="I1343" s="38"/>
      <c r="J1343" s="37"/>
      <c r="K1343" s="38"/>
      <c r="L1343" s="37"/>
      <c r="M1343" s="37"/>
      <c r="N1343" s="37"/>
      <c r="O1343" s="37"/>
      <c r="P1343" s="37"/>
      <c r="Q1343" s="37"/>
      <c r="R1343" s="37"/>
      <c r="S1343" s="37"/>
      <c r="T1343" s="37"/>
      <c r="U1343" s="37"/>
      <c r="V1343" s="37"/>
      <c r="W1343" s="37"/>
      <c r="X1343" s="37"/>
      <c r="Y1343" s="39"/>
      <c r="Z1343" s="37"/>
      <c r="AA1343" s="40"/>
      <c r="AB1343" s="78"/>
      <c r="AC1343" s="40"/>
    </row>
    <row r="1344" spans="4:29" x14ac:dyDescent="0.35">
      <c r="D1344" s="37"/>
      <c r="E1344" s="37"/>
      <c r="F1344" s="37"/>
      <c r="G1344" s="37"/>
      <c r="H1344" s="37"/>
      <c r="I1344" s="38"/>
      <c r="J1344" s="37"/>
      <c r="K1344" s="38"/>
      <c r="L1344" s="37"/>
      <c r="M1344" s="37"/>
      <c r="N1344" s="37"/>
      <c r="O1344" s="37"/>
      <c r="P1344" s="37"/>
      <c r="Q1344" s="37"/>
      <c r="R1344" s="37"/>
      <c r="S1344" s="37"/>
      <c r="T1344" s="37"/>
      <c r="U1344" s="37"/>
      <c r="V1344" s="37"/>
      <c r="W1344" s="37"/>
      <c r="X1344" s="37"/>
      <c r="Y1344" s="39"/>
      <c r="Z1344" s="37"/>
      <c r="AA1344" s="40"/>
      <c r="AB1344" s="78"/>
      <c r="AC1344" s="40"/>
    </row>
    <row r="1345" spans="4:29" x14ac:dyDescent="0.35">
      <c r="D1345" s="37"/>
      <c r="E1345" s="37"/>
      <c r="F1345" s="37"/>
      <c r="G1345" s="37"/>
      <c r="H1345" s="37"/>
      <c r="I1345" s="38"/>
      <c r="J1345" s="37"/>
      <c r="K1345" s="38"/>
      <c r="L1345" s="37"/>
      <c r="M1345" s="37"/>
      <c r="N1345" s="37"/>
      <c r="O1345" s="37"/>
      <c r="P1345" s="37"/>
      <c r="Q1345" s="37"/>
      <c r="R1345" s="37"/>
      <c r="S1345" s="37"/>
      <c r="T1345" s="37"/>
      <c r="U1345" s="37"/>
      <c r="V1345" s="37"/>
      <c r="W1345" s="37"/>
      <c r="X1345" s="37"/>
      <c r="Y1345" s="39"/>
      <c r="Z1345" s="37"/>
      <c r="AA1345" s="40"/>
      <c r="AB1345" s="78"/>
      <c r="AC1345" s="40"/>
    </row>
    <row r="1346" spans="4:29" x14ac:dyDescent="0.35">
      <c r="D1346" s="37"/>
      <c r="E1346" s="37"/>
      <c r="F1346" s="37"/>
      <c r="G1346" s="37"/>
      <c r="H1346" s="37"/>
      <c r="I1346" s="38"/>
      <c r="J1346" s="37"/>
      <c r="K1346" s="38"/>
      <c r="L1346" s="37"/>
      <c r="M1346" s="37"/>
      <c r="N1346" s="37"/>
      <c r="O1346" s="37"/>
      <c r="P1346" s="37"/>
      <c r="Q1346" s="37"/>
      <c r="R1346" s="37"/>
      <c r="S1346" s="37"/>
      <c r="T1346" s="37"/>
      <c r="U1346" s="37"/>
      <c r="V1346" s="37"/>
      <c r="W1346" s="37"/>
      <c r="X1346" s="37"/>
      <c r="Y1346" s="39"/>
      <c r="Z1346" s="37"/>
      <c r="AA1346" s="40"/>
      <c r="AB1346" s="78"/>
      <c r="AC1346" s="40"/>
    </row>
    <row r="1347" spans="4:29" x14ac:dyDescent="0.35">
      <c r="D1347" s="41"/>
      <c r="E1347" s="41"/>
      <c r="F1347" s="41"/>
      <c r="G1347" s="41"/>
      <c r="H1347" s="41"/>
      <c r="I1347" s="42"/>
      <c r="J1347" s="41"/>
      <c r="K1347" s="42"/>
      <c r="L1347" s="41"/>
      <c r="M1347" s="41"/>
      <c r="N1347" s="41"/>
      <c r="O1347" s="41"/>
      <c r="P1347" s="41"/>
      <c r="Q1347" s="41"/>
      <c r="R1347" s="41"/>
      <c r="S1347" s="41"/>
      <c r="T1347" s="41"/>
      <c r="U1347" s="41"/>
      <c r="V1347" s="41"/>
      <c r="W1347" s="41"/>
      <c r="X1347" s="41"/>
      <c r="Y1347" s="43"/>
      <c r="Z1347" s="41"/>
      <c r="AA1347" s="44"/>
      <c r="AB1347" s="79"/>
      <c r="AC1347" s="44"/>
    </row>
    <row r="1348" spans="4:29" x14ac:dyDescent="0.35">
      <c r="D1348" s="37"/>
      <c r="E1348" s="37"/>
      <c r="F1348" s="37"/>
      <c r="G1348" s="37"/>
      <c r="H1348" s="37"/>
      <c r="I1348" s="38"/>
      <c r="J1348" s="37"/>
      <c r="K1348" s="38"/>
      <c r="L1348" s="37"/>
      <c r="M1348" s="37"/>
      <c r="N1348" s="37"/>
      <c r="O1348" s="37"/>
      <c r="P1348" s="37"/>
      <c r="Q1348" s="37"/>
      <c r="R1348" s="37"/>
      <c r="S1348" s="37"/>
      <c r="T1348" s="37"/>
      <c r="U1348" s="37"/>
      <c r="V1348" s="37"/>
      <c r="W1348" s="37"/>
      <c r="X1348" s="37"/>
      <c r="Y1348" s="39"/>
      <c r="Z1348" s="37"/>
      <c r="AA1348" s="40"/>
      <c r="AB1348" s="78"/>
      <c r="AC1348" s="40"/>
    </row>
    <row r="1349" spans="4:29" x14ac:dyDescent="0.35">
      <c r="D1349" s="37"/>
      <c r="E1349" s="37"/>
      <c r="F1349" s="37"/>
      <c r="G1349" s="37"/>
      <c r="H1349" s="37"/>
      <c r="I1349" s="38"/>
      <c r="J1349" s="37"/>
      <c r="K1349" s="38"/>
      <c r="L1349" s="37"/>
      <c r="M1349" s="37"/>
      <c r="N1349" s="37"/>
      <c r="O1349" s="37"/>
      <c r="P1349" s="37"/>
      <c r="Q1349" s="37"/>
      <c r="R1349" s="37"/>
      <c r="S1349" s="37"/>
      <c r="T1349" s="37"/>
      <c r="U1349" s="37"/>
      <c r="V1349" s="37"/>
      <c r="W1349" s="37"/>
      <c r="X1349" s="37"/>
      <c r="Y1349" s="39"/>
      <c r="Z1349" s="37"/>
      <c r="AA1349" s="40"/>
      <c r="AB1349" s="78"/>
      <c r="AC1349" s="40"/>
    </row>
    <row r="1350" spans="4:29" x14ac:dyDescent="0.35">
      <c r="D1350" s="37"/>
      <c r="E1350" s="37"/>
      <c r="F1350" s="37"/>
      <c r="G1350" s="37"/>
      <c r="H1350" s="37"/>
      <c r="I1350" s="38"/>
      <c r="J1350" s="37"/>
      <c r="K1350" s="38"/>
      <c r="L1350" s="37"/>
      <c r="M1350" s="37"/>
      <c r="N1350" s="37"/>
      <c r="O1350" s="37"/>
      <c r="P1350" s="37"/>
      <c r="Q1350" s="37"/>
      <c r="R1350" s="37"/>
      <c r="S1350" s="37"/>
      <c r="T1350" s="37"/>
      <c r="U1350" s="37"/>
      <c r="V1350" s="37"/>
      <c r="W1350" s="37"/>
      <c r="X1350" s="37"/>
      <c r="Y1350" s="39"/>
      <c r="Z1350" s="37"/>
      <c r="AA1350" s="40"/>
      <c r="AB1350" s="78"/>
      <c r="AC1350" s="40"/>
    </row>
    <row r="1351" spans="4:29" x14ac:dyDescent="0.35">
      <c r="D1351" s="41"/>
      <c r="E1351" s="41"/>
      <c r="F1351" s="41"/>
      <c r="G1351" s="41"/>
      <c r="H1351" s="41"/>
      <c r="I1351" s="42"/>
      <c r="J1351" s="41"/>
      <c r="K1351" s="42"/>
      <c r="L1351" s="41"/>
      <c r="M1351" s="41"/>
      <c r="N1351" s="41"/>
      <c r="O1351" s="41"/>
      <c r="P1351" s="41"/>
      <c r="Q1351" s="41"/>
      <c r="R1351" s="41"/>
      <c r="S1351" s="41"/>
      <c r="T1351" s="41"/>
      <c r="U1351" s="41"/>
      <c r="V1351" s="41"/>
      <c r="W1351" s="41"/>
      <c r="X1351" s="41"/>
      <c r="Y1351" s="43"/>
      <c r="Z1351" s="41"/>
      <c r="AA1351" s="44"/>
      <c r="AB1351" s="79"/>
      <c r="AC1351" s="44"/>
    </row>
    <row r="1352" spans="4:29" x14ac:dyDescent="0.35">
      <c r="D1352" s="37"/>
      <c r="E1352" s="37"/>
      <c r="F1352" s="37"/>
      <c r="G1352" s="37"/>
      <c r="H1352" s="37"/>
      <c r="I1352" s="38"/>
      <c r="J1352" s="37"/>
      <c r="K1352" s="38"/>
      <c r="L1352" s="37"/>
      <c r="M1352" s="37"/>
      <c r="N1352" s="37"/>
      <c r="O1352" s="37"/>
      <c r="P1352" s="37"/>
      <c r="Q1352" s="37"/>
      <c r="R1352" s="37"/>
      <c r="S1352" s="37"/>
      <c r="T1352" s="37"/>
      <c r="U1352" s="37"/>
      <c r="V1352" s="37"/>
      <c r="W1352" s="37"/>
      <c r="X1352" s="37"/>
      <c r="Y1352" s="39"/>
      <c r="Z1352" s="37"/>
      <c r="AA1352" s="40"/>
      <c r="AB1352" s="78"/>
      <c r="AC1352" s="40"/>
    </row>
    <row r="1353" spans="4:29" x14ac:dyDescent="0.35">
      <c r="D1353" s="37"/>
      <c r="E1353" s="37"/>
      <c r="F1353" s="37"/>
      <c r="G1353" s="37"/>
      <c r="H1353" s="37"/>
      <c r="I1353" s="38"/>
      <c r="J1353" s="37"/>
      <c r="K1353" s="38"/>
      <c r="L1353" s="37"/>
      <c r="M1353" s="37"/>
      <c r="N1353" s="37"/>
      <c r="O1353" s="37"/>
      <c r="P1353" s="37"/>
      <c r="Q1353" s="37"/>
      <c r="R1353" s="37"/>
      <c r="S1353" s="37"/>
      <c r="T1353" s="37"/>
      <c r="U1353" s="37"/>
      <c r="V1353" s="37"/>
      <c r="W1353" s="37"/>
      <c r="X1353" s="37"/>
      <c r="Y1353" s="39"/>
      <c r="Z1353" s="37"/>
      <c r="AA1353" s="40"/>
      <c r="AB1353" s="78"/>
      <c r="AC1353" s="40"/>
    </row>
    <row r="1354" spans="4:29" x14ac:dyDescent="0.35">
      <c r="D1354" s="41"/>
      <c r="E1354" s="41"/>
      <c r="F1354" s="41"/>
      <c r="G1354" s="41"/>
      <c r="H1354" s="41"/>
      <c r="I1354" s="42"/>
      <c r="J1354" s="41"/>
      <c r="K1354" s="42"/>
      <c r="L1354" s="41"/>
      <c r="M1354" s="41"/>
      <c r="N1354" s="41"/>
      <c r="O1354" s="41"/>
      <c r="P1354" s="41"/>
      <c r="Q1354" s="41"/>
      <c r="R1354" s="41"/>
      <c r="S1354" s="41"/>
      <c r="T1354" s="41"/>
      <c r="U1354" s="41"/>
      <c r="V1354" s="41"/>
      <c r="W1354" s="41"/>
      <c r="X1354" s="41"/>
      <c r="Y1354" s="43"/>
      <c r="Z1354" s="41"/>
      <c r="AA1354" s="44"/>
      <c r="AB1354" s="79"/>
      <c r="AC1354" s="44"/>
    </row>
    <row r="1355" spans="4:29" x14ac:dyDescent="0.35">
      <c r="D1355" s="41"/>
      <c r="E1355" s="41"/>
      <c r="F1355" s="41"/>
      <c r="G1355" s="41"/>
      <c r="H1355" s="41"/>
      <c r="I1355" s="42"/>
      <c r="J1355" s="41"/>
      <c r="K1355" s="42"/>
      <c r="L1355" s="41"/>
      <c r="M1355" s="41"/>
      <c r="N1355" s="41"/>
      <c r="O1355" s="41"/>
      <c r="P1355" s="41"/>
      <c r="Q1355" s="41"/>
      <c r="R1355" s="41"/>
      <c r="S1355" s="41"/>
      <c r="T1355" s="41"/>
      <c r="U1355" s="41"/>
      <c r="V1355" s="41"/>
      <c r="W1355" s="41"/>
      <c r="X1355" s="41"/>
      <c r="Y1355" s="43"/>
      <c r="Z1355" s="41"/>
      <c r="AA1355" s="44"/>
      <c r="AB1355" s="79"/>
      <c r="AC1355" s="44"/>
    </row>
    <row r="1356" spans="4:29" x14ac:dyDescent="0.35">
      <c r="D1356" s="37"/>
      <c r="E1356" s="37"/>
      <c r="F1356" s="37"/>
      <c r="G1356" s="37"/>
      <c r="H1356" s="37"/>
      <c r="I1356" s="38"/>
      <c r="J1356" s="37"/>
      <c r="K1356" s="38"/>
      <c r="L1356" s="37"/>
      <c r="M1356" s="37"/>
      <c r="N1356" s="37"/>
      <c r="O1356" s="37"/>
      <c r="P1356" s="37"/>
      <c r="Q1356" s="37"/>
      <c r="R1356" s="37"/>
      <c r="S1356" s="37"/>
      <c r="T1356" s="37"/>
      <c r="U1356" s="37"/>
      <c r="V1356" s="37"/>
      <c r="W1356" s="37"/>
      <c r="X1356" s="37"/>
      <c r="Y1356" s="39"/>
      <c r="Z1356" s="37"/>
      <c r="AA1356" s="40"/>
      <c r="AB1356" s="78"/>
      <c r="AC1356" s="40"/>
    </row>
    <row r="1357" spans="4:29" x14ac:dyDescent="0.35">
      <c r="D1357" s="37"/>
      <c r="E1357" s="37"/>
      <c r="F1357" s="37"/>
      <c r="G1357" s="37"/>
      <c r="H1357" s="37"/>
      <c r="I1357" s="38"/>
      <c r="J1357" s="37"/>
      <c r="K1357" s="38"/>
      <c r="L1357" s="37"/>
      <c r="M1357" s="37"/>
      <c r="N1357" s="37"/>
      <c r="O1357" s="37"/>
      <c r="P1357" s="37"/>
      <c r="Q1357" s="37"/>
      <c r="R1357" s="37"/>
      <c r="S1357" s="37"/>
      <c r="T1357" s="37"/>
      <c r="U1357" s="37"/>
      <c r="V1357" s="37"/>
      <c r="W1357" s="37"/>
      <c r="X1357" s="37"/>
      <c r="Y1357" s="39"/>
      <c r="Z1357" s="37"/>
      <c r="AA1357" s="40"/>
      <c r="AB1357" s="78"/>
      <c r="AC1357" s="40"/>
    </row>
    <row r="1358" spans="4:29" x14ac:dyDescent="0.35">
      <c r="D1358" s="37"/>
      <c r="E1358" s="37"/>
      <c r="F1358" s="37"/>
      <c r="G1358" s="37"/>
      <c r="H1358" s="37"/>
      <c r="I1358" s="38"/>
      <c r="J1358" s="37"/>
      <c r="K1358" s="38"/>
      <c r="L1358" s="37"/>
      <c r="M1358" s="37"/>
      <c r="N1358" s="37"/>
      <c r="O1358" s="37"/>
      <c r="P1358" s="37"/>
      <c r="Q1358" s="37"/>
      <c r="R1358" s="37"/>
      <c r="S1358" s="37"/>
      <c r="T1358" s="37"/>
      <c r="U1358" s="37"/>
      <c r="V1358" s="37"/>
      <c r="W1358" s="37"/>
      <c r="X1358" s="37"/>
      <c r="Y1358" s="39"/>
      <c r="Z1358" s="37"/>
      <c r="AA1358" s="40"/>
      <c r="AB1358" s="78"/>
      <c r="AC1358" s="40"/>
    </row>
    <row r="1359" spans="4:29" x14ac:dyDescent="0.35">
      <c r="D1359" s="41"/>
      <c r="E1359" s="41"/>
      <c r="F1359" s="41"/>
      <c r="G1359" s="41"/>
      <c r="H1359" s="41"/>
      <c r="I1359" s="42"/>
      <c r="J1359" s="41"/>
      <c r="K1359" s="42"/>
      <c r="L1359" s="41"/>
      <c r="M1359" s="41"/>
      <c r="N1359" s="41"/>
      <c r="O1359" s="41"/>
      <c r="P1359" s="41"/>
      <c r="Q1359" s="41"/>
      <c r="R1359" s="41"/>
      <c r="S1359" s="41"/>
      <c r="T1359" s="41"/>
      <c r="U1359" s="41"/>
      <c r="V1359" s="41"/>
      <c r="W1359" s="41"/>
      <c r="X1359" s="41"/>
      <c r="Y1359" s="43"/>
      <c r="Z1359" s="41"/>
      <c r="AA1359" s="44"/>
      <c r="AB1359" s="79"/>
      <c r="AC1359" s="44"/>
    </row>
    <row r="1360" spans="4:29" x14ac:dyDescent="0.35">
      <c r="D1360" s="37"/>
      <c r="E1360" s="37"/>
      <c r="F1360" s="37"/>
      <c r="G1360" s="37"/>
      <c r="H1360" s="37"/>
      <c r="I1360" s="38"/>
      <c r="J1360" s="37"/>
      <c r="K1360" s="38"/>
      <c r="L1360" s="37"/>
      <c r="M1360" s="37"/>
      <c r="N1360" s="37"/>
      <c r="O1360" s="37"/>
      <c r="P1360" s="37"/>
      <c r="Q1360" s="37"/>
      <c r="R1360" s="37"/>
      <c r="S1360" s="37"/>
      <c r="T1360" s="37"/>
      <c r="U1360" s="37"/>
      <c r="V1360" s="37"/>
      <c r="W1360" s="37"/>
      <c r="X1360" s="37"/>
      <c r="Y1360" s="39"/>
      <c r="Z1360" s="37"/>
      <c r="AA1360" s="40"/>
      <c r="AB1360" s="78"/>
      <c r="AC1360" s="40"/>
    </row>
    <row r="1361" spans="4:29" x14ac:dyDescent="0.35">
      <c r="D1361" s="37"/>
      <c r="E1361" s="37"/>
      <c r="F1361" s="37"/>
      <c r="G1361" s="37"/>
      <c r="H1361" s="37"/>
      <c r="I1361" s="38"/>
      <c r="J1361" s="37"/>
      <c r="K1361" s="38"/>
      <c r="L1361" s="37"/>
      <c r="M1361" s="37"/>
      <c r="N1361" s="37"/>
      <c r="O1361" s="37"/>
      <c r="P1361" s="37"/>
      <c r="Q1361" s="37"/>
      <c r="R1361" s="37"/>
      <c r="S1361" s="37"/>
      <c r="T1361" s="37"/>
      <c r="U1361" s="37"/>
      <c r="V1361" s="37"/>
      <c r="W1361" s="37"/>
      <c r="X1361" s="37"/>
      <c r="Y1361" s="39"/>
      <c r="Z1361" s="37"/>
      <c r="AA1361" s="40"/>
      <c r="AB1361" s="78"/>
      <c r="AC1361" s="40"/>
    </row>
    <row r="1362" spans="4:29" x14ac:dyDescent="0.35">
      <c r="D1362" s="37"/>
      <c r="E1362" s="37"/>
      <c r="F1362" s="37"/>
      <c r="G1362" s="37"/>
      <c r="H1362" s="37"/>
      <c r="I1362" s="38"/>
      <c r="J1362" s="37"/>
      <c r="K1362" s="38"/>
      <c r="L1362" s="37"/>
      <c r="M1362" s="37"/>
      <c r="N1362" s="37"/>
      <c r="O1362" s="37"/>
      <c r="P1362" s="37"/>
      <c r="Q1362" s="37"/>
      <c r="R1362" s="37"/>
      <c r="S1362" s="37"/>
      <c r="T1362" s="37"/>
      <c r="U1362" s="37"/>
      <c r="V1362" s="37"/>
      <c r="W1362" s="37"/>
      <c r="X1362" s="37"/>
      <c r="Y1362" s="39"/>
      <c r="Z1362" s="37"/>
      <c r="AA1362" s="40"/>
      <c r="AB1362" s="78"/>
      <c r="AC1362" s="40"/>
    </row>
    <row r="1363" spans="4:29" x14ac:dyDescent="0.35">
      <c r="D1363" s="37"/>
      <c r="E1363" s="37"/>
      <c r="F1363" s="37"/>
      <c r="G1363" s="37"/>
      <c r="H1363" s="37"/>
      <c r="I1363" s="38"/>
      <c r="J1363" s="37"/>
      <c r="K1363" s="38"/>
      <c r="L1363" s="37"/>
      <c r="M1363" s="37"/>
      <c r="N1363" s="37"/>
      <c r="O1363" s="37"/>
      <c r="P1363" s="37"/>
      <c r="Q1363" s="37"/>
      <c r="R1363" s="37"/>
      <c r="S1363" s="37"/>
      <c r="T1363" s="37"/>
      <c r="U1363" s="37"/>
      <c r="V1363" s="37"/>
      <c r="W1363" s="37"/>
      <c r="X1363" s="37"/>
      <c r="Y1363" s="39"/>
      <c r="Z1363" s="37"/>
      <c r="AA1363" s="40"/>
      <c r="AB1363" s="78"/>
      <c r="AC1363" s="40"/>
    </row>
    <row r="1364" spans="4:29" x14ac:dyDescent="0.35">
      <c r="D1364" s="41"/>
      <c r="E1364" s="41"/>
      <c r="F1364" s="41"/>
      <c r="G1364" s="41"/>
      <c r="H1364" s="41"/>
      <c r="I1364" s="42"/>
      <c r="J1364" s="41"/>
      <c r="K1364" s="42"/>
      <c r="L1364" s="41"/>
      <c r="M1364" s="41"/>
      <c r="N1364" s="41"/>
      <c r="O1364" s="41"/>
      <c r="P1364" s="41"/>
      <c r="Q1364" s="41"/>
      <c r="R1364" s="41"/>
      <c r="S1364" s="41"/>
      <c r="T1364" s="41"/>
      <c r="U1364" s="41"/>
      <c r="V1364" s="41"/>
      <c r="W1364" s="41"/>
      <c r="X1364" s="41"/>
      <c r="Y1364" s="43"/>
      <c r="Z1364" s="41"/>
      <c r="AA1364" s="44"/>
      <c r="AB1364" s="79"/>
      <c r="AC1364" s="44"/>
    </row>
    <row r="1365" spans="4:29" x14ac:dyDescent="0.35">
      <c r="D1365" s="37"/>
      <c r="E1365" s="37"/>
      <c r="F1365" s="37"/>
      <c r="G1365" s="37"/>
      <c r="H1365" s="37"/>
      <c r="I1365" s="38"/>
      <c r="J1365" s="37"/>
      <c r="K1365" s="38"/>
      <c r="L1365" s="37"/>
      <c r="M1365" s="37"/>
      <c r="N1365" s="37"/>
      <c r="O1365" s="37"/>
      <c r="P1365" s="37"/>
      <c r="Q1365" s="37"/>
      <c r="R1365" s="37"/>
      <c r="S1365" s="37"/>
      <c r="T1365" s="37"/>
      <c r="U1365" s="37"/>
      <c r="V1365" s="37"/>
      <c r="W1365" s="37"/>
      <c r="X1365" s="37"/>
      <c r="Y1365" s="39"/>
      <c r="Z1365" s="37"/>
      <c r="AA1365" s="40"/>
      <c r="AB1365" s="78"/>
      <c r="AC1365" s="40"/>
    </row>
    <row r="1366" spans="4:29" x14ac:dyDescent="0.35">
      <c r="D1366" s="37"/>
      <c r="E1366" s="37"/>
      <c r="F1366" s="37"/>
      <c r="G1366" s="37"/>
      <c r="H1366" s="37"/>
      <c r="I1366" s="38"/>
      <c r="J1366" s="37"/>
      <c r="K1366" s="38"/>
      <c r="L1366" s="37"/>
      <c r="M1366" s="37"/>
      <c r="N1366" s="37"/>
      <c r="O1366" s="37"/>
      <c r="P1366" s="37"/>
      <c r="Q1366" s="37"/>
      <c r="R1366" s="37"/>
      <c r="S1366" s="37"/>
      <c r="T1366" s="37"/>
      <c r="U1366" s="37"/>
      <c r="V1366" s="37"/>
      <c r="W1366" s="37"/>
      <c r="X1366" s="37"/>
      <c r="Y1366" s="39"/>
      <c r="Z1366" s="37"/>
      <c r="AA1366" s="40"/>
      <c r="AB1366" s="78"/>
      <c r="AC1366" s="40"/>
    </row>
    <row r="1367" spans="4:29" x14ac:dyDescent="0.35">
      <c r="D1367" s="37"/>
      <c r="E1367" s="37"/>
      <c r="F1367" s="37"/>
      <c r="G1367" s="37"/>
      <c r="H1367" s="37"/>
      <c r="I1367" s="38"/>
      <c r="J1367" s="37"/>
      <c r="K1367" s="38"/>
      <c r="L1367" s="37"/>
      <c r="M1367" s="37"/>
      <c r="N1367" s="37"/>
      <c r="O1367" s="37"/>
      <c r="P1367" s="37"/>
      <c r="Q1367" s="37"/>
      <c r="R1367" s="37"/>
      <c r="S1367" s="37"/>
      <c r="T1367" s="37"/>
      <c r="U1367" s="37"/>
      <c r="V1367" s="37"/>
      <c r="W1367" s="37"/>
      <c r="X1367" s="37"/>
      <c r="Y1367" s="39"/>
      <c r="Z1367" s="37"/>
      <c r="AA1367" s="40"/>
      <c r="AB1367" s="78"/>
      <c r="AC1367" s="40"/>
    </row>
    <row r="1368" spans="4:29" x14ac:dyDescent="0.35">
      <c r="D1368" s="37"/>
      <c r="E1368" s="37"/>
      <c r="F1368" s="37"/>
      <c r="G1368" s="37"/>
      <c r="H1368" s="37"/>
      <c r="I1368" s="38"/>
      <c r="J1368" s="37"/>
      <c r="K1368" s="38"/>
      <c r="L1368" s="37"/>
      <c r="M1368" s="37"/>
      <c r="N1368" s="37"/>
      <c r="O1368" s="37"/>
      <c r="P1368" s="37"/>
      <c r="Q1368" s="37"/>
      <c r="R1368" s="37"/>
      <c r="S1368" s="37"/>
      <c r="T1368" s="37"/>
      <c r="U1368" s="37"/>
      <c r="V1368" s="37"/>
      <c r="W1368" s="37"/>
      <c r="X1368" s="37"/>
      <c r="Y1368" s="39"/>
      <c r="Z1368" s="37"/>
      <c r="AA1368" s="40"/>
      <c r="AB1368" s="78"/>
      <c r="AC1368" s="40"/>
    </row>
    <row r="1369" spans="4:29" x14ac:dyDescent="0.35">
      <c r="D1369" s="37"/>
      <c r="E1369" s="37"/>
      <c r="F1369" s="37"/>
      <c r="G1369" s="37"/>
      <c r="H1369" s="37"/>
      <c r="I1369" s="38"/>
      <c r="J1369" s="37"/>
      <c r="K1369" s="38"/>
      <c r="L1369" s="37"/>
      <c r="M1369" s="37"/>
      <c r="N1369" s="37"/>
      <c r="O1369" s="37"/>
      <c r="P1369" s="37"/>
      <c r="Q1369" s="37"/>
      <c r="R1369" s="37"/>
      <c r="S1369" s="37"/>
      <c r="T1369" s="37"/>
      <c r="U1369" s="37"/>
      <c r="V1369" s="37"/>
      <c r="W1369" s="37"/>
      <c r="X1369" s="37"/>
      <c r="Y1369" s="39"/>
      <c r="Z1369" s="37"/>
      <c r="AA1369" s="40"/>
      <c r="AB1369" s="78"/>
      <c r="AC1369" s="40"/>
    </row>
    <row r="1370" spans="4:29" x14ac:dyDescent="0.35">
      <c r="D1370" s="37"/>
      <c r="E1370" s="37"/>
      <c r="F1370" s="37"/>
      <c r="G1370" s="37"/>
      <c r="H1370" s="37"/>
      <c r="I1370" s="38"/>
      <c r="J1370" s="37"/>
      <c r="K1370" s="38"/>
      <c r="L1370" s="37"/>
      <c r="M1370" s="37"/>
      <c r="N1370" s="37"/>
      <c r="O1370" s="37"/>
      <c r="P1370" s="37"/>
      <c r="Q1370" s="37"/>
      <c r="R1370" s="37"/>
      <c r="S1370" s="37"/>
      <c r="T1370" s="37"/>
      <c r="U1370" s="37"/>
      <c r="V1370" s="37"/>
      <c r="W1370" s="37"/>
      <c r="X1370" s="37"/>
      <c r="Y1370" s="39"/>
      <c r="Z1370" s="37"/>
      <c r="AA1370" s="40"/>
      <c r="AB1370" s="78"/>
      <c r="AC1370" s="40"/>
    </row>
    <row r="1371" spans="4:29" x14ac:dyDescent="0.35">
      <c r="D1371" s="37"/>
      <c r="E1371" s="37"/>
      <c r="F1371" s="37"/>
      <c r="G1371" s="37"/>
      <c r="H1371" s="37"/>
      <c r="I1371" s="38"/>
      <c r="J1371" s="37"/>
      <c r="K1371" s="38"/>
      <c r="L1371" s="37"/>
      <c r="M1371" s="37"/>
      <c r="N1371" s="37"/>
      <c r="O1371" s="37"/>
      <c r="P1371" s="37"/>
      <c r="Q1371" s="37"/>
      <c r="R1371" s="37"/>
      <c r="S1371" s="37"/>
      <c r="T1371" s="37"/>
      <c r="U1371" s="37"/>
      <c r="V1371" s="37"/>
      <c r="W1371" s="37"/>
      <c r="X1371" s="37"/>
      <c r="Y1371" s="39"/>
      <c r="Z1371" s="37"/>
      <c r="AA1371" s="40"/>
      <c r="AB1371" s="78"/>
      <c r="AC1371" s="40"/>
    </row>
    <row r="1372" spans="4:29" x14ac:dyDescent="0.35">
      <c r="D1372" s="37"/>
      <c r="E1372" s="37"/>
      <c r="F1372" s="37"/>
      <c r="G1372" s="37"/>
      <c r="H1372" s="37"/>
      <c r="I1372" s="38"/>
      <c r="J1372" s="37"/>
      <c r="K1372" s="38"/>
      <c r="L1372" s="37"/>
      <c r="M1372" s="37"/>
      <c r="N1372" s="37"/>
      <c r="O1372" s="37"/>
      <c r="P1372" s="37"/>
      <c r="Q1372" s="37"/>
      <c r="R1372" s="37"/>
      <c r="S1372" s="37"/>
      <c r="T1372" s="37"/>
      <c r="U1372" s="37"/>
      <c r="V1372" s="37"/>
      <c r="W1372" s="37"/>
      <c r="X1372" s="37"/>
      <c r="Y1372" s="39"/>
      <c r="Z1372" s="37"/>
      <c r="AA1372" s="40"/>
      <c r="AB1372" s="78"/>
      <c r="AC1372" s="40"/>
    </row>
    <row r="1373" spans="4:29" x14ac:dyDescent="0.35">
      <c r="D1373" s="37"/>
      <c r="E1373" s="37"/>
      <c r="F1373" s="37"/>
      <c r="G1373" s="37"/>
      <c r="H1373" s="37"/>
      <c r="I1373" s="38"/>
      <c r="J1373" s="37"/>
      <c r="K1373" s="38"/>
      <c r="L1373" s="37"/>
      <c r="M1373" s="37"/>
      <c r="N1373" s="37"/>
      <c r="O1373" s="37"/>
      <c r="P1373" s="37"/>
      <c r="Q1373" s="37"/>
      <c r="R1373" s="37"/>
      <c r="S1373" s="37"/>
      <c r="T1373" s="37"/>
      <c r="U1373" s="37"/>
      <c r="V1373" s="37"/>
      <c r="W1373" s="37"/>
      <c r="X1373" s="37"/>
      <c r="Y1373" s="39"/>
      <c r="Z1373" s="37"/>
      <c r="AA1373" s="40"/>
      <c r="AB1373" s="78"/>
      <c r="AC1373" s="40"/>
    </row>
    <row r="1374" spans="4:29" x14ac:dyDescent="0.35">
      <c r="D1374" s="37"/>
      <c r="E1374" s="37"/>
      <c r="F1374" s="37"/>
      <c r="G1374" s="37"/>
      <c r="H1374" s="37"/>
      <c r="I1374" s="38"/>
      <c r="J1374" s="37"/>
      <c r="K1374" s="38"/>
      <c r="L1374" s="37"/>
      <c r="M1374" s="37"/>
      <c r="N1374" s="37"/>
      <c r="O1374" s="37"/>
      <c r="P1374" s="37"/>
      <c r="Q1374" s="37"/>
      <c r="R1374" s="37"/>
      <c r="S1374" s="37"/>
      <c r="T1374" s="37"/>
      <c r="U1374" s="37"/>
      <c r="V1374" s="37"/>
      <c r="W1374" s="37"/>
      <c r="X1374" s="37"/>
      <c r="Y1374" s="39"/>
      <c r="Z1374" s="37"/>
      <c r="AA1374" s="40"/>
      <c r="AB1374" s="78"/>
      <c r="AC1374" s="40"/>
    </row>
    <row r="1375" spans="4:29" x14ac:dyDescent="0.35">
      <c r="D1375" s="37"/>
      <c r="E1375" s="37"/>
      <c r="F1375" s="37"/>
      <c r="G1375" s="37"/>
      <c r="H1375" s="37"/>
      <c r="I1375" s="38"/>
      <c r="J1375" s="37"/>
      <c r="K1375" s="38"/>
      <c r="L1375" s="37"/>
      <c r="M1375" s="37"/>
      <c r="N1375" s="37"/>
      <c r="O1375" s="37"/>
      <c r="P1375" s="37"/>
      <c r="Q1375" s="37"/>
      <c r="R1375" s="37"/>
      <c r="S1375" s="37"/>
      <c r="T1375" s="37"/>
      <c r="U1375" s="37"/>
      <c r="V1375" s="37"/>
      <c r="W1375" s="37"/>
      <c r="X1375" s="37"/>
      <c r="Y1375" s="39"/>
      <c r="Z1375" s="37"/>
      <c r="AA1375" s="40"/>
      <c r="AB1375" s="78"/>
      <c r="AC1375" s="40"/>
    </row>
    <row r="1376" spans="4:29" x14ac:dyDescent="0.35">
      <c r="D1376" s="37"/>
      <c r="E1376" s="37"/>
      <c r="F1376" s="37"/>
      <c r="G1376" s="37"/>
      <c r="H1376" s="37"/>
      <c r="I1376" s="38"/>
      <c r="J1376" s="37"/>
      <c r="K1376" s="38"/>
      <c r="L1376" s="37"/>
      <c r="M1376" s="37"/>
      <c r="N1376" s="37"/>
      <c r="O1376" s="37"/>
      <c r="P1376" s="37"/>
      <c r="Q1376" s="37"/>
      <c r="R1376" s="37"/>
      <c r="S1376" s="37"/>
      <c r="T1376" s="37"/>
      <c r="U1376" s="37"/>
      <c r="V1376" s="37"/>
      <c r="W1376" s="37"/>
      <c r="X1376" s="37"/>
      <c r="Y1376" s="39"/>
      <c r="Z1376" s="37"/>
      <c r="AA1376" s="40"/>
      <c r="AB1376" s="78"/>
      <c r="AC1376" s="40"/>
    </row>
    <row r="1377" spans="4:29" x14ac:dyDescent="0.35">
      <c r="D1377" s="37"/>
      <c r="E1377" s="37"/>
      <c r="F1377" s="37"/>
      <c r="G1377" s="37"/>
      <c r="H1377" s="37"/>
      <c r="I1377" s="38"/>
      <c r="J1377" s="37"/>
      <c r="K1377" s="38"/>
      <c r="L1377" s="37"/>
      <c r="M1377" s="37"/>
      <c r="N1377" s="37"/>
      <c r="O1377" s="37"/>
      <c r="P1377" s="37"/>
      <c r="Q1377" s="37"/>
      <c r="R1377" s="37"/>
      <c r="S1377" s="37"/>
      <c r="T1377" s="37"/>
      <c r="U1377" s="37"/>
      <c r="V1377" s="37"/>
      <c r="W1377" s="37"/>
      <c r="X1377" s="37"/>
      <c r="Y1377" s="39"/>
      <c r="Z1377" s="37"/>
      <c r="AA1377" s="40"/>
      <c r="AB1377" s="78"/>
      <c r="AC1377" s="40"/>
    </row>
    <row r="1378" spans="4:29" x14ac:dyDescent="0.35">
      <c r="D1378" s="37"/>
      <c r="E1378" s="37"/>
      <c r="F1378" s="37"/>
      <c r="G1378" s="37"/>
      <c r="H1378" s="37"/>
      <c r="I1378" s="38"/>
      <c r="J1378" s="37"/>
      <c r="K1378" s="38"/>
      <c r="L1378" s="37"/>
      <c r="M1378" s="37"/>
      <c r="N1378" s="37"/>
      <c r="O1378" s="37"/>
      <c r="P1378" s="37"/>
      <c r="Q1378" s="37"/>
      <c r="R1378" s="37"/>
      <c r="S1378" s="37"/>
      <c r="T1378" s="37"/>
      <c r="U1378" s="37"/>
      <c r="V1378" s="37"/>
      <c r="W1378" s="37"/>
      <c r="X1378" s="37"/>
      <c r="Y1378" s="39"/>
      <c r="Z1378" s="37"/>
      <c r="AA1378" s="40"/>
      <c r="AB1378" s="78"/>
      <c r="AC1378" s="40"/>
    </row>
    <row r="1379" spans="4:29" x14ac:dyDescent="0.35">
      <c r="D1379" s="37"/>
      <c r="E1379" s="37"/>
      <c r="F1379" s="37"/>
      <c r="G1379" s="37"/>
      <c r="H1379" s="37"/>
      <c r="I1379" s="38"/>
      <c r="J1379" s="37"/>
      <c r="K1379" s="38"/>
      <c r="L1379" s="37"/>
      <c r="M1379" s="37"/>
      <c r="N1379" s="37"/>
      <c r="O1379" s="37"/>
      <c r="P1379" s="37"/>
      <c r="Q1379" s="37"/>
      <c r="R1379" s="37"/>
      <c r="S1379" s="37"/>
      <c r="T1379" s="37"/>
      <c r="U1379" s="37"/>
      <c r="V1379" s="37"/>
      <c r="W1379" s="37"/>
      <c r="X1379" s="37"/>
      <c r="Y1379" s="39"/>
      <c r="Z1379" s="37"/>
      <c r="AA1379" s="40"/>
      <c r="AB1379" s="78"/>
      <c r="AC1379" s="40"/>
    </row>
    <row r="1380" spans="4:29" x14ac:dyDescent="0.35">
      <c r="D1380" s="37"/>
      <c r="E1380" s="37"/>
      <c r="F1380" s="37"/>
      <c r="G1380" s="37"/>
      <c r="H1380" s="37"/>
      <c r="I1380" s="38"/>
      <c r="J1380" s="37"/>
      <c r="K1380" s="38"/>
      <c r="L1380" s="37"/>
      <c r="M1380" s="37"/>
      <c r="N1380" s="37"/>
      <c r="O1380" s="37"/>
      <c r="P1380" s="37"/>
      <c r="Q1380" s="37"/>
      <c r="R1380" s="37"/>
      <c r="S1380" s="37"/>
      <c r="T1380" s="37"/>
      <c r="U1380" s="37"/>
      <c r="V1380" s="37"/>
      <c r="W1380" s="37"/>
      <c r="X1380" s="37"/>
      <c r="Y1380" s="39"/>
      <c r="Z1380" s="37"/>
      <c r="AA1380" s="40"/>
      <c r="AB1380" s="78"/>
      <c r="AC1380" s="40"/>
    </row>
    <row r="1381" spans="4:29" x14ac:dyDescent="0.35">
      <c r="D1381" s="37"/>
      <c r="E1381" s="37"/>
      <c r="F1381" s="37"/>
      <c r="G1381" s="37"/>
      <c r="H1381" s="37"/>
      <c r="I1381" s="38"/>
      <c r="J1381" s="37"/>
      <c r="K1381" s="38"/>
      <c r="L1381" s="37"/>
      <c r="M1381" s="37"/>
      <c r="N1381" s="37"/>
      <c r="O1381" s="37"/>
      <c r="P1381" s="37"/>
      <c r="Q1381" s="37"/>
      <c r="R1381" s="37"/>
      <c r="S1381" s="37"/>
      <c r="T1381" s="37"/>
      <c r="U1381" s="37"/>
      <c r="V1381" s="37"/>
      <c r="W1381" s="37"/>
      <c r="X1381" s="37"/>
      <c r="Y1381" s="39"/>
      <c r="Z1381" s="37"/>
      <c r="AA1381" s="40"/>
      <c r="AB1381" s="78"/>
      <c r="AC1381" s="40"/>
    </row>
    <row r="1382" spans="4:29" x14ac:dyDescent="0.35">
      <c r="D1382" s="37"/>
      <c r="E1382" s="37"/>
      <c r="F1382" s="37"/>
      <c r="G1382" s="37"/>
      <c r="H1382" s="37"/>
      <c r="I1382" s="38"/>
      <c r="J1382" s="37"/>
      <c r="K1382" s="38"/>
      <c r="L1382" s="37"/>
      <c r="M1382" s="37"/>
      <c r="N1382" s="37"/>
      <c r="O1382" s="37"/>
      <c r="P1382" s="37"/>
      <c r="Q1382" s="37"/>
      <c r="R1382" s="37"/>
      <c r="S1382" s="37"/>
      <c r="T1382" s="37"/>
      <c r="U1382" s="37"/>
      <c r="V1382" s="37"/>
      <c r="W1382" s="37"/>
      <c r="X1382" s="37"/>
      <c r="Y1382" s="39"/>
      <c r="Z1382" s="37"/>
      <c r="AA1382" s="40"/>
      <c r="AB1382" s="78"/>
      <c r="AC1382" s="40"/>
    </row>
    <row r="1383" spans="4:29" x14ac:dyDescent="0.35">
      <c r="D1383" s="37"/>
      <c r="E1383" s="37"/>
      <c r="F1383" s="37"/>
      <c r="G1383" s="37"/>
      <c r="H1383" s="37"/>
      <c r="I1383" s="38"/>
      <c r="J1383" s="37"/>
      <c r="K1383" s="38"/>
      <c r="L1383" s="37"/>
      <c r="M1383" s="37"/>
      <c r="N1383" s="37"/>
      <c r="O1383" s="37"/>
      <c r="P1383" s="37"/>
      <c r="Q1383" s="37"/>
      <c r="R1383" s="37"/>
      <c r="S1383" s="37"/>
      <c r="T1383" s="37"/>
      <c r="U1383" s="37"/>
      <c r="V1383" s="37"/>
      <c r="W1383" s="37"/>
      <c r="X1383" s="37"/>
      <c r="Y1383" s="39"/>
      <c r="Z1383" s="37"/>
      <c r="AA1383" s="40"/>
      <c r="AB1383" s="78"/>
      <c r="AC1383" s="40"/>
    </row>
    <row r="1384" spans="4:29" x14ac:dyDescent="0.35">
      <c r="D1384" s="37"/>
      <c r="E1384" s="37"/>
      <c r="F1384" s="37"/>
      <c r="G1384" s="37"/>
      <c r="H1384" s="37"/>
      <c r="I1384" s="38"/>
      <c r="J1384" s="37"/>
      <c r="K1384" s="38"/>
      <c r="L1384" s="37"/>
      <c r="M1384" s="37"/>
      <c r="N1384" s="37"/>
      <c r="O1384" s="37"/>
      <c r="P1384" s="37"/>
      <c r="Q1384" s="37"/>
      <c r="R1384" s="37"/>
      <c r="S1384" s="37"/>
      <c r="T1384" s="37"/>
      <c r="U1384" s="37"/>
      <c r="V1384" s="37"/>
      <c r="W1384" s="37"/>
      <c r="X1384" s="37"/>
      <c r="Y1384" s="39"/>
      <c r="Z1384" s="37"/>
      <c r="AA1384" s="40"/>
      <c r="AB1384" s="78"/>
      <c r="AC1384" s="40"/>
    </row>
    <row r="1385" spans="4:29" x14ac:dyDescent="0.35">
      <c r="D1385" s="37"/>
      <c r="E1385" s="37"/>
      <c r="F1385" s="37"/>
      <c r="G1385" s="37"/>
      <c r="H1385" s="37"/>
      <c r="I1385" s="38"/>
      <c r="J1385" s="37"/>
      <c r="K1385" s="38"/>
      <c r="L1385" s="37"/>
      <c r="M1385" s="37"/>
      <c r="N1385" s="37"/>
      <c r="O1385" s="37"/>
      <c r="P1385" s="37"/>
      <c r="Q1385" s="37"/>
      <c r="R1385" s="37"/>
      <c r="S1385" s="37"/>
      <c r="T1385" s="37"/>
      <c r="U1385" s="37"/>
      <c r="V1385" s="37"/>
      <c r="W1385" s="37"/>
      <c r="X1385" s="37"/>
      <c r="Y1385" s="39"/>
      <c r="Z1385" s="37"/>
      <c r="AA1385" s="40"/>
      <c r="AB1385" s="78"/>
      <c r="AC1385" s="40"/>
    </row>
    <row r="1386" spans="4:29" x14ac:dyDescent="0.35">
      <c r="D1386" s="37"/>
      <c r="E1386" s="37"/>
      <c r="F1386" s="37"/>
      <c r="G1386" s="37"/>
      <c r="H1386" s="37"/>
      <c r="I1386" s="38"/>
      <c r="J1386" s="37"/>
      <c r="K1386" s="38"/>
      <c r="L1386" s="37"/>
      <c r="M1386" s="37"/>
      <c r="N1386" s="37"/>
      <c r="O1386" s="37"/>
      <c r="P1386" s="37"/>
      <c r="Q1386" s="37"/>
      <c r="R1386" s="37"/>
      <c r="S1386" s="37"/>
      <c r="T1386" s="37"/>
      <c r="U1386" s="37"/>
      <c r="V1386" s="37"/>
      <c r="W1386" s="37"/>
      <c r="X1386" s="37"/>
      <c r="Y1386" s="39"/>
      <c r="Z1386" s="37"/>
      <c r="AA1386" s="40"/>
      <c r="AB1386" s="78"/>
      <c r="AC1386" s="40"/>
    </row>
    <row r="1387" spans="4:29" x14ac:dyDescent="0.35">
      <c r="D1387" s="37"/>
      <c r="E1387" s="37"/>
      <c r="F1387" s="37"/>
      <c r="G1387" s="37"/>
      <c r="H1387" s="37"/>
      <c r="I1387" s="38"/>
      <c r="J1387" s="37"/>
      <c r="K1387" s="38"/>
      <c r="L1387" s="37"/>
      <c r="M1387" s="37"/>
      <c r="N1387" s="37"/>
      <c r="O1387" s="37"/>
      <c r="P1387" s="37"/>
      <c r="Q1387" s="37"/>
      <c r="R1387" s="37"/>
      <c r="S1387" s="37"/>
      <c r="T1387" s="37"/>
      <c r="U1387" s="37"/>
      <c r="V1387" s="37"/>
      <c r="W1387" s="37"/>
      <c r="X1387" s="37"/>
      <c r="Y1387" s="39"/>
      <c r="Z1387" s="37"/>
      <c r="AA1387" s="40"/>
      <c r="AB1387" s="78"/>
      <c r="AC1387" s="40"/>
    </row>
    <row r="1388" spans="4:29" x14ac:dyDescent="0.35">
      <c r="D1388" s="37"/>
      <c r="E1388" s="37"/>
      <c r="F1388" s="37"/>
      <c r="G1388" s="37"/>
      <c r="H1388" s="37"/>
      <c r="I1388" s="38"/>
      <c r="J1388" s="37"/>
      <c r="K1388" s="38"/>
      <c r="L1388" s="37"/>
      <c r="M1388" s="37"/>
      <c r="N1388" s="37"/>
      <c r="O1388" s="37"/>
      <c r="P1388" s="37"/>
      <c r="Q1388" s="37"/>
      <c r="R1388" s="37"/>
      <c r="S1388" s="37"/>
      <c r="T1388" s="37"/>
      <c r="U1388" s="37"/>
      <c r="V1388" s="37"/>
      <c r="W1388" s="37"/>
      <c r="X1388" s="37"/>
      <c r="Y1388" s="39"/>
      <c r="Z1388" s="37"/>
      <c r="AA1388" s="40"/>
      <c r="AB1388" s="78"/>
      <c r="AC1388" s="40"/>
    </row>
    <row r="1389" spans="4:29" x14ac:dyDescent="0.35">
      <c r="D1389" s="37"/>
      <c r="E1389" s="37"/>
      <c r="F1389" s="37"/>
      <c r="G1389" s="37"/>
      <c r="H1389" s="37"/>
      <c r="I1389" s="38"/>
      <c r="J1389" s="37"/>
      <c r="K1389" s="38"/>
      <c r="L1389" s="37"/>
      <c r="M1389" s="37"/>
      <c r="N1389" s="37"/>
      <c r="O1389" s="37"/>
      <c r="P1389" s="37"/>
      <c r="Q1389" s="37"/>
      <c r="R1389" s="37"/>
      <c r="S1389" s="37"/>
      <c r="T1389" s="37"/>
      <c r="U1389" s="37"/>
      <c r="V1389" s="37"/>
      <c r="W1389" s="37"/>
      <c r="X1389" s="37"/>
      <c r="Y1389" s="39"/>
      <c r="Z1389" s="37"/>
      <c r="AA1389" s="40"/>
      <c r="AB1389" s="78"/>
      <c r="AC1389" s="40"/>
    </row>
    <row r="1390" spans="4:29" x14ac:dyDescent="0.35">
      <c r="D1390" s="37"/>
      <c r="E1390" s="37"/>
      <c r="F1390" s="37"/>
      <c r="G1390" s="37"/>
      <c r="H1390" s="37"/>
      <c r="I1390" s="38"/>
      <c r="J1390" s="37"/>
      <c r="K1390" s="38"/>
      <c r="L1390" s="37"/>
      <c r="M1390" s="37"/>
      <c r="N1390" s="37"/>
      <c r="O1390" s="37"/>
      <c r="P1390" s="37"/>
      <c r="Q1390" s="37"/>
      <c r="R1390" s="37"/>
      <c r="S1390" s="37"/>
      <c r="T1390" s="37"/>
      <c r="U1390" s="37"/>
      <c r="V1390" s="37"/>
      <c r="W1390" s="37"/>
      <c r="X1390" s="37"/>
      <c r="Y1390" s="39"/>
      <c r="Z1390" s="37"/>
      <c r="AA1390" s="40"/>
      <c r="AB1390" s="78"/>
      <c r="AC1390" s="40"/>
    </row>
    <row r="1391" spans="4:29" x14ac:dyDescent="0.35">
      <c r="D1391" s="37"/>
      <c r="E1391" s="37"/>
      <c r="F1391" s="37"/>
      <c r="G1391" s="37"/>
      <c r="H1391" s="37"/>
      <c r="I1391" s="38"/>
      <c r="J1391" s="37"/>
      <c r="K1391" s="38"/>
      <c r="L1391" s="37"/>
      <c r="M1391" s="37"/>
      <c r="N1391" s="37"/>
      <c r="O1391" s="37"/>
      <c r="P1391" s="37"/>
      <c r="Q1391" s="37"/>
      <c r="R1391" s="37"/>
      <c r="S1391" s="37"/>
      <c r="T1391" s="37"/>
      <c r="U1391" s="37"/>
      <c r="V1391" s="37"/>
      <c r="W1391" s="37"/>
      <c r="X1391" s="37"/>
      <c r="Y1391" s="39"/>
      <c r="Z1391" s="37"/>
      <c r="AA1391" s="40"/>
      <c r="AB1391" s="78"/>
      <c r="AC1391" s="40"/>
    </row>
    <row r="1392" spans="4:29" x14ac:dyDescent="0.35">
      <c r="D1392" s="37"/>
      <c r="E1392" s="37"/>
      <c r="F1392" s="37"/>
      <c r="G1392" s="37"/>
      <c r="H1392" s="37"/>
      <c r="I1392" s="38"/>
      <c r="J1392" s="37"/>
      <c r="K1392" s="38"/>
      <c r="L1392" s="37"/>
      <c r="M1392" s="37"/>
      <c r="N1392" s="37"/>
      <c r="O1392" s="37"/>
      <c r="P1392" s="37"/>
      <c r="Q1392" s="37"/>
      <c r="R1392" s="37"/>
      <c r="S1392" s="37"/>
      <c r="T1392" s="37"/>
      <c r="U1392" s="37"/>
      <c r="V1392" s="37"/>
      <c r="W1392" s="37"/>
      <c r="X1392" s="37"/>
      <c r="Y1392" s="39"/>
      <c r="Z1392" s="37"/>
      <c r="AA1392" s="40"/>
      <c r="AB1392" s="78"/>
      <c r="AC1392" s="40"/>
    </row>
    <row r="1393" spans="4:29" x14ac:dyDescent="0.35">
      <c r="D1393" s="37"/>
      <c r="E1393" s="37"/>
      <c r="F1393" s="37"/>
      <c r="G1393" s="37"/>
      <c r="H1393" s="37"/>
      <c r="I1393" s="38"/>
      <c r="J1393" s="37"/>
      <c r="K1393" s="38"/>
      <c r="L1393" s="37"/>
      <c r="M1393" s="37"/>
      <c r="N1393" s="37"/>
      <c r="O1393" s="37"/>
      <c r="P1393" s="37"/>
      <c r="Q1393" s="37"/>
      <c r="R1393" s="37"/>
      <c r="S1393" s="37"/>
      <c r="T1393" s="37"/>
      <c r="U1393" s="37"/>
      <c r="V1393" s="37"/>
      <c r="W1393" s="37"/>
      <c r="X1393" s="37"/>
      <c r="Y1393" s="39"/>
      <c r="Z1393" s="37"/>
      <c r="AA1393" s="40"/>
      <c r="AB1393" s="78"/>
      <c r="AC1393" s="40"/>
    </row>
    <row r="1394" spans="4:29" x14ac:dyDescent="0.35">
      <c r="D1394" s="37"/>
      <c r="E1394" s="37"/>
      <c r="F1394" s="37"/>
      <c r="G1394" s="37"/>
      <c r="H1394" s="37"/>
      <c r="I1394" s="38"/>
      <c r="J1394" s="37"/>
      <c r="K1394" s="38"/>
      <c r="L1394" s="37"/>
      <c r="M1394" s="37"/>
      <c r="N1394" s="37"/>
      <c r="O1394" s="37"/>
      <c r="P1394" s="37"/>
      <c r="Q1394" s="37"/>
      <c r="R1394" s="37"/>
      <c r="S1394" s="37"/>
      <c r="T1394" s="37"/>
      <c r="U1394" s="37"/>
      <c r="V1394" s="37"/>
      <c r="W1394" s="37"/>
      <c r="X1394" s="37"/>
      <c r="Y1394" s="39"/>
      <c r="Z1394" s="37"/>
      <c r="AA1394" s="40"/>
      <c r="AB1394" s="78"/>
      <c r="AC1394" s="40"/>
    </row>
    <row r="1395" spans="4:29" x14ac:dyDescent="0.35">
      <c r="D1395" s="37"/>
      <c r="E1395" s="37"/>
      <c r="F1395" s="37"/>
      <c r="G1395" s="37"/>
      <c r="H1395" s="37"/>
      <c r="I1395" s="38"/>
      <c r="J1395" s="37"/>
      <c r="K1395" s="38"/>
      <c r="L1395" s="37"/>
      <c r="M1395" s="37"/>
      <c r="N1395" s="37"/>
      <c r="O1395" s="37"/>
      <c r="P1395" s="37"/>
      <c r="Q1395" s="37"/>
      <c r="R1395" s="37"/>
      <c r="S1395" s="37"/>
      <c r="T1395" s="37"/>
      <c r="U1395" s="37"/>
      <c r="V1395" s="37"/>
      <c r="W1395" s="37"/>
      <c r="X1395" s="37"/>
      <c r="Y1395" s="39"/>
      <c r="Z1395" s="37"/>
      <c r="AA1395" s="40"/>
      <c r="AB1395" s="78"/>
      <c r="AC1395" s="40"/>
    </row>
    <row r="1396" spans="4:29" x14ac:dyDescent="0.35">
      <c r="D1396" s="37"/>
      <c r="E1396" s="37"/>
      <c r="F1396" s="37"/>
      <c r="G1396" s="37"/>
      <c r="H1396" s="37"/>
      <c r="I1396" s="38"/>
      <c r="J1396" s="37"/>
      <c r="K1396" s="38"/>
      <c r="L1396" s="37"/>
      <c r="M1396" s="37"/>
      <c r="N1396" s="37"/>
      <c r="O1396" s="37"/>
      <c r="P1396" s="37"/>
      <c r="Q1396" s="37"/>
      <c r="R1396" s="37"/>
      <c r="S1396" s="37"/>
      <c r="T1396" s="37"/>
      <c r="U1396" s="37"/>
      <c r="V1396" s="37"/>
      <c r="W1396" s="37"/>
      <c r="X1396" s="37"/>
      <c r="Y1396" s="39"/>
      <c r="Z1396" s="37"/>
      <c r="AA1396" s="40"/>
      <c r="AB1396" s="78"/>
      <c r="AC1396" s="40"/>
    </row>
    <row r="1397" spans="4:29" x14ac:dyDescent="0.35">
      <c r="D1397" s="37"/>
      <c r="E1397" s="37"/>
      <c r="F1397" s="37"/>
      <c r="G1397" s="37"/>
      <c r="H1397" s="37"/>
      <c r="I1397" s="38"/>
      <c r="J1397" s="37"/>
      <c r="K1397" s="38"/>
      <c r="L1397" s="37"/>
      <c r="M1397" s="37"/>
      <c r="N1397" s="37"/>
      <c r="O1397" s="37"/>
      <c r="P1397" s="37"/>
      <c r="Q1397" s="37"/>
      <c r="R1397" s="37"/>
      <c r="S1397" s="37"/>
      <c r="T1397" s="37"/>
      <c r="U1397" s="37"/>
      <c r="V1397" s="37"/>
      <c r="W1397" s="37"/>
      <c r="X1397" s="37"/>
      <c r="Y1397" s="39"/>
      <c r="Z1397" s="37"/>
      <c r="AA1397" s="40"/>
      <c r="AB1397" s="78"/>
      <c r="AC1397" s="40"/>
    </row>
    <row r="1398" spans="4:29" x14ac:dyDescent="0.35">
      <c r="D1398" s="37"/>
      <c r="E1398" s="37"/>
      <c r="F1398" s="37"/>
      <c r="G1398" s="37"/>
      <c r="H1398" s="37"/>
      <c r="I1398" s="38"/>
      <c r="J1398" s="37"/>
      <c r="K1398" s="38"/>
      <c r="L1398" s="37"/>
      <c r="M1398" s="37"/>
      <c r="N1398" s="37"/>
      <c r="O1398" s="37"/>
      <c r="P1398" s="37"/>
      <c r="Q1398" s="37"/>
      <c r="R1398" s="37"/>
      <c r="S1398" s="37"/>
      <c r="T1398" s="37"/>
      <c r="U1398" s="37"/>
      <c r="V1398" s="37"/>
      <c r="W1398" s="37"/>
      <c r="X1398" s="37"/>
      <c r="Y1398" s="39"/>
      <c r="Z1398" s="37"/>
      <c r="AA1398" s="40"/>
      <c r="AB1398" s="78"/>
      <c r="AC1398" s="40"/>
    </row>
    <row r="1399" spans="4:29" x14ac:dyDescent="0.35">
      <c r="D1399" s="37"/>
      <c r="E1399" s="37"/>
      <c r="F1399" s="37"/>
      <c r="G1399" s="37"/>
      <c r="H1399" s="37"/>
      <c r="I1399" s="38"/>
      <c r="J1399" s="37"/>
      <c r="K1399" s="38"/>
      <c r="L1399" s="37"/>
      <c r="M1399" s="37"/>
      <c r="N1399" s="37"/>
      <c r="O1399" s="37"/>
      <c r="P1399" s="37"/>
      <c r="Q1399" s="37"/>
      <c r="R1399" s="37"/>
      <c r="S1399" s="37"/>
      <c r="T1399" s="37"/>
      <c r="U1399" s="37"/>
      <c r="V1399" s="37"/>
      <c r="W1399" s="37"/>
      <c r="X1399" s="37"/>
      <c r="Y1399" s="39"/>
      <c r="Z1399" s="37"/>
      <c r="AA1399" s="40"/>
      <c r="AB1399" s="78"/>
      <c r="AC1399" s="40"/>
    </row>
    <row r="1400" spans="4:29" x14ac:dyDescent="0.35">
      <c r="D1400" s="37"/>
      <c r="E1400" s="37"/>
      <c r="F1400" s="37"/>
      <c r="G1400" s="37"/>
      <c r="H1400" s="37"/>
      <c r="I1400" s="38"/>
      <c r="J1400" s="37"/>
      <c r="K1400" s="38"/>
      <c r="L1400" s="37"/>
      <c r="M1400" s="37"/>
      <c r="N1400" s="37"/>
      <c r="O1400" s="37"/>
      <c r="P1400" s="37"/>
      <c r="Q1400" s="37"/>
      <c r="R1400" s="37"/>
      <c r="S1400" s="37"/>
      <c r="T1400" s="37"/>
      <c r="U1400" s="37"/>
      <c r="V1400" s="37"/>
      <c r="W1400" s="37"/>
      <c r="X1400" s="37"/>
      <c r="Y1400" s="39"/>
      <c r="Z1400" s="37"/>
      <c r="AA1400" s="40"/>
      <c r="AB1400" s="78"/>
      <c r="AC1400" s="40"/>
    </row>
    <row r="1401" spans="4:29" x14ac:dyDescent="0.35">
      <c r="D1401" s="37"/>
      <c r="E1401" s="37"/>
      <c r="F1401" s="37"/>
      <c r="G1401" s="37"/>
      <c r="H1401" s="37"/>
      <c r="I1401" s="38"/>
      <c r="J1401" s="37"/>
      <c r="K1401" s="38"/>
      <c r="L1401" s="37"/>
      <c r="M1401" s="37"/>
      <c r="N1401" s="37"/>
      <c r="O1401" s="37"/>
      <c r="P1401" s="37"/>
      <c r="Q1401" s="37"/>
      <c r="R1401" s="37"/>
      <c r="S1401" s="37"/>
      <c r="T1401" s="37"/>
      <c r="U1401" s="37"/>
      <c r="V1401" s="37"/>
      <c r="W1401" s="37"/>
      <c r="X1401" s="37"/>
      <c r="Y1401" s="39"/>
      <c r="Z1401" s="37"/>
      <c r="AA1401" s="40"/>
      <c r="AB1401" s="78"/>
      <c r="AC1401" s="40"/>
    </row>
    <row r="1402" spans="4:29" x14ac:dyDescent="0.35">
      <c r="D1402" s="37"/>
      <c r="E1402" s="37"/>
      <c r="F1402" s="37"/>
      <c r="G1402" s="37"/>
      <c r="H1402" s="37"/>
      <c r="I1402" s="38"/>
      <c r="J1402" s="37"/>
      <c r="K1402" s="38"/>
      <c r="L1402" s="37"/>
      <c r="M1402" s="37"/>
      <c r="N1402" s="37"/>
      <c r="O1402" s="37"/>
      <c r="P1402" s="37"/>
      <c r="Q1402" s="37"/>
      <c r="R1402" s="37"/>
      <c r="S1402" s="37"/>
      <c r="T1402" s="37"/>
      <c r="U1402" s="37"/>
      <c r="V1402" s="37"/>
      <c r="W1402" s="37"/>
      <c r="X1402" s="37"/>
      <c r="Y1402" s="39"/>
      <c r="Z1402" s="37"/>
      <c r="AA1402" s="40"/>
      <c r="AB1402" s="78"/>
      <c r="AC1402" s="40"/>
    </row>
    <row r="1403" spans="4:29" x14ac:dyDescent="0.35">
      <c r="D1403" s="37"/>
      <c r="E1403" s="37"/>
      <c r="F1403" s="37"/>
      <c r="G1403" s="37"/>
      <c r="H1403" s="37"/>
      <c r="I1403" s="38"/>
      <c r="J1403" s="37"/>
      <c r="K1403" s="38"/>
      <c r="L1403" s="37"/>
      <c r="M1403" s="37"/>
      <c r="N1403" s="37"/>
      <c r="O1403" s="37"/>
      <c r="P1403" s="37"/>
      <c r="Q1403" s="37"/>
      <c r="R1403" s="37"/>
      <c r="S1403" s="37"/>
      <c r="T1403" s="37"/>
      <c r="U1403" s="37"/>
      <c r="V1403" s="37"/>
      <c r="W1403" s="37"/>
      <c r="X1403" s="37"/>
      <c r="Y1403" s="39"/>
      <c r="Z1403" s="37"/>
      <c r="AA1403" s="40"/>
      <c r="AB1403" s="78"/>
      <c r="AC1403" s="40"/>
    </row>
    <row r="1404" spans="4:29" x14ac:dyDescent="0.35">
      <c r="D1404" s="37"/>
      <c r="E1404" s="37"/>
      <c r="F1404" s="37"/>
      <c r="G1404" s="37"/>
      <c r="H1404" s="37"/>
      <c r="I1404" s="38"/>
      <c r="J1404" s="37"/>
      <c r="K1404" s="38"/>
      <c r="L1404" s="37"/>
      <c r="M1404" s="37"/>
      <c r="N1404" s="37"/>
      <c r="O1404" s="37"/>
      <c r="P1404" s="37"/>
      <c r="Q1404" s="37"/>
      <c r="R1404" s="37"/>
      <c r="S1404" s="37"/>
      <c r="T1404" s="37"/>
      <c r="U1404" s="37"/>
      <c r="V1404" s="37"/>
      <c r="W1404" s="37"/>
      <c r="X1404" s="37"/>
      <c r="Y1404" s="39"/>
      <c r="Z1404" s="37"/>
      <c r="AA1404" s="40"/>
      <c r="AB1404" s="78"/>
      <c r="AC1404" s="40"/>
    </row>
    <row r="1405" spans="4:29" x14ac:dyDescent="0.35">
      <c r="D1405" s="37"/>
      <c r="E1405" s="37"/>
      <c r="F1405" s="37"/>
      <c r="G1405" s="37"/>
      <c r="H1405" s="37"/>
      <c r="I1405" s="38"/>
      <c r="J1405" s="37"/>
      <c r="K1405" s="38"/>
      <c r="L1405" s="37"/>
      <c r="M1405" s="37"/>
      <c r="N1405" s="37"/>
      <c r="O1405" s="37"/>
      <c r="P1405" s="37"/>
      <c r="Q1405" s="37"/>
      <c r="R1405" s="37"/>
      <c r="S1405" s="37"/>
      <c r="T1405" s="37"/>
      <c r="U1405" s="37"/>
      <c r="V1405" s="37"/>
      <c r="W1405" s="37"/>
      <c r="X1405" s="37"/>
      <c r="Y1405" s="39"/>
      <c r="Z1405" s="37"/>
      <c r="AA1405" s="40"/>
      <c r="AB1405" s="78"/>
      <c r="AC1405" s="40"/>
    </row>
    <row r="1406" spans="4:29" x14ac:dyDescent="0.35">
      <c r="D1406" s="37"/>
      <c r="E1406" s="37"/>
      <c r="F1406" s="37"/>
      <c r="G1406" s="37"/>
      <c r="H1406" s="37"/>
      <c r="I1406" s="38"/>
      <c r="J1406" s="37"/>
      <c r="K1406" s="38"/>
      <c r="L1406" s="37"/>
      <c r="M1406" s="37"/>
      <c r="N1406" s="37"/>
      <c r="O1406" s="37"/>
      <c r="P1406" s="37"/>
      <c r="Q1406" s="37"/>
      <c r="R1406" s="37"/>
      <c r="S1406" s="37"/>
      <c r="T1406" s="37"/>
      <c r="U1406" s="37"/>
      <c r="V1406" s="37"/>
      <c r="W1406" s="37"/>
      <c r="X1406" s="37"/>
      <c r="Y1406" s="39"/>
      <c r="Z1406" s="37"/>
      <c r="AA1406" s="40"/>
      <c r="AB1406" s="78"/>
      <c r="AC1406" s="40"/>
    </row>
    <row r="1407" spans="4:29" x14ac:dyDescent="0.35">
      <c r="D1407" s="37"/>
      <c r="E1407" s="37"/>
      <c r="F1407" s="37"/>
      <c r="G1407" s="37"/>
      <c r="H1407" s="37"/>
      <c r="I1407" s="38"/>
      <c r="J1407" s="37"/>
      <c r="K1407" s="38"/>
      <c r="L1407" s="37"/>
      <c r="M1407" s="37"/>
      <c r="N1407" s="37"/>
      <c r="O1407" s="37"/>
      <c r="P1407" s="37"/>
      <c r="Q1407" s="37"/>
      <c r="R1407" s="37"/>
      <c r="S1407" s="37"/>
      <c r="T1407" s="37"/>
      <c r="U1407" s="37"/>
      <c r="V1407" s="37"/>
      <c r="W1407" s="37"/>
      <c r="X1407" s="37"/>
      <c r="Y1407" s="39"/>
      <c r="Z1407" s="37"/>
      <c r="AA1407" s="40"/>
      <c r="AB1407" s="78"/>
      <c r="AC1407" s="40"/>
    </row>
    <row r="1408" spans="4:29" x14ac:dyDescent="0.35">
      <c r="D1408" s="37"/>
      <c r="E1408" s="37"/>
      <c r="F1408" s="37"/>
      <c r="G1408" s="37"/>
      <c r="H1408" s="37"/>
      <c r="I1408" s="38"/>
      <c r="J1408" s="37"/>
      <c r="K1408" s="38"/>
      <c r="L1408" s="37"/>
      <c r="M1408" s="37"/>
      <c r="N1408" s="37"/>
      <c r="O1408" s="37"/>
      <c r="P1408" s="37"/>
      <c r="Q1408" s="37"/>
      <c r="R1408" s="37"/>
      <c r="S1408" s="37"/>
      <c r="T1408" s="37"/>
      <c r="U1408" s="37"/>
      <c r="V1408" s="37"/>
      <c r="W1408" s="37"/>
      <c r="X1408" s="37"/>
      <c r="Y1408" s="39"/>
      <c r="Z1408" s="37"/>
      <c r="AA1408" s="40"/>
      <c r="AB1408" s="78"/>
      <c r="AC1408" s="40"/>
    </row>
    <row r="1409" spans="4:29" x14ac:dyDescent="0.35">
      <c r="D1409" s="37"/>
      <c r="E1409" s="37"/>
      <c r="F1409" s="37"/>
      <c r="G1409" s="37"/>
      <c r="H1409" s="37"/>
      <c r="I1409" s="38"/>
      <c r="J1409" s="37"/>
      <c r="K1409" s="38"/>
      <c r="L1409" s="37"/>
      <c r="M1409" s="37"/>
      <c r="N1409" s="37"/>
      <c r="O1409" s="37"/>
      <c r="P1409" s="37"/>
      <c r="Q1409" s="37"/>
      <c r="R1409" s="37"/>
      <c r="S1409" s="37"/>
      <c r="T1409" s="37"/>
      <c r="U1409" s="37"/>
      <c r="V1409" s="37"/>
      <c r="W1409" s="37"/>
      <c r="X1409" s="37"/>
      <c r="Y1409" s="39"/>
      <c r="Z1409" s="37"/>
      <c r="AA1409" s="40"/>
      <c r="AB1409" s="78"/>
      <c r="AC1409" s="40"/>
    </row>
    <row r="1410" spans="4:29" x14ac:dyDescent="0.35">
      <c r="D1410" s="37"/>
      <c r="E1410" s="37"/>
      <c r="F1410" s="37"/>
      <c r="G1410" s="37"/>
      <c r="H1410" s="37"/>
      <c r="I1410" s="38"/>
      <c r="J1410" s="37"/>
      <c r="K1410" s="38"/>
      <c r="L1410" s="37"/>
      <c r="M1410" s="37"/>
      <c r="N1410" s="37"/>
      <c r="O1410" s="37"/>
      <c r="P1410" s="37"/>
      <c r="Q1410" s="37"/>
      <c r="R1410" s="37"/>
      <c r="S1410" s="37"/>
      <c r="T1410" s="37"/>
      <c r="U1410" s="37"/>
      <c r="V1410" s="37"/>
      <c r="W1410" s="37"/>
      <c r="X1410" s="37"/>
      <c r="Y1410" s="39"/>
      <c r="Z1410" s="37"/>
      <c r="AA1410" s="40"/>
      <c r="AB1410" s="78"/>
      <c r="AC1410" s="40"/>
    </row>
    <row r="1411" spans="4:29" x14ac:dyDescent="0.35">
      <c r="D1411" s="37"/>
      <c r="E1411" s="37"/>
      <c r="F1411" s="37"/>
      <c r="G1411" s="37"/>
      <c r="H1411" s="37"/>
      <c r="I1411" s="38"/>
      <c r="J1411" s="37"/>
      <c r="K1411" s="38"/>
      <c r="L1411" s="37"/>
      <c r="M1411" s="37"/>
      <c r="N1411" s="37"/>
      <c r="O1411" s="37"/>
      <c r="P1411" s="37"/>
      <c r="Q1411" s="37"/>
      <c r="R1411" s="37"/>
      <c r="S1411" s="37"/>
      <c r="T1411" s="37"/>
      <c r="U1411" s="37"/>
      <c r="V1411" s="37"/>
      <c r="W1411" s="37"/>
      <c r="X1411" s="37"/>
      <c r="Y1411" s="39"/>
      <c r="Z1411" s="37"/>
      <c r="AA1411" s="40"/>
      <c r="AB1411" s="78"/>
      <c r="AC1411" s="40"/>
    </row>
    <row r="1412" spans="4:29" x14ac:dyDescent="0.35">
      <c r="D1412" s="37"/>
      <c r="E1412" s="37"/>
      <c r="F1412" s="37"/>
      <c r="G1412" s="37"/>
      <c r="H1412" s="37"/>
      <c r="I1412" s="38"/>
      <c r="J1412" s="37"/>
      <c r="K1412" s="38"/>
      <c r="L1412" s="37"/>
      <c r="M1412" s="37"/>
      <c r="N1412" s="37"/>
      <c r="O1412" s="37"/>
      <c r="P1412" s="37"/>
      <c r="Q1412" s="37"/>
      <c r="R1412" s="37"/>
      <c r="S1412" s="37"/>
      <c r="T1412" s="37"/>
      <c r="U1412" s="37"/>
      <c r="V1412" s="37"/>
      <c r="W1412" s="37"/>
      <c r="X1412" s="37"/>
      <c r="Y1412" s="39"/>
      <c r="Z1412" s="37"/>
      <c r="AA1412" s="40"/>
      <c r="AB1412" s="78"/>
      <c r="AC1412" s="40"/>
    </row>
    <row r="1413" spans="4:29" x14ac:dyDescent="0.35">
      <c r="D1413" s="37"/>
      <c r="E1413" s="37"/>
      <c r="F1413" s="37"/>
      <c r="G1413" s="37"/>
      <c r="H1413" s="37"/>
      <c r="I1413" s="38"/>
      <c r="J1413" s="37"/>
      <c r="K1413" s="38"/>
      <c r="L1413" s="37"/>
      <c r="M1413" s="37"/>
      <c r="N1413" s="37"/>
      <c r="O1413" s="37"/>
      <c r="P1413" s="37"/>
      <c r="Q1413" s="37"/>
      <c r="R1413" s="37"/>
      <c r="S1413" s="37"/>
      <c r="T1413" s="37"/>
      <c r="U1413" s="37"/>
      <c r="V1413" s="37"/>
      <c r="W1413" s="37"/>
      <c r="X1413" s="37"/>
      <c r="Y1413" s="39"/>
      <c r="Z1413" s="37"/>
      <c r="AA1413" s="40"/>
      <c r="AB1413" s="78"/>
      <c r="AC1413" s="40"/>
    </row>
    <row r="1414" spans="4:29" x14ac:dyDescent="0.35">
      <c r="D1414" s="41"/>
      <c r="E1414" s="41"/>
      <c r="F1414" s="41"/>
      <c r="G1414" s="41"/>
      <c r="H1414" s="41"/>
      <c r="I1414" s="42"/>
      <c r="J1414" s="41"/>
      <c r="K1414" s="42"/>
      <c r="L1414" s="41"/>
      <c r="M1414" s="41"/>
      <c r="N1414" s="41"/>
      <c r="O1414" s="41"/>
      <c r="P1414" s="41"/>
      <c r="Q1414" s="41"/>
      <c r="R1414" s="41"/>
      <c r="S1414" s="41"/>
      <c r="T1414" s="41"/>
      <c r="U1414" s="41"/>
      <c r="V1414" s="41"/>
      <c r="W1414" s="41"/>
      <c r="X1414" s="41"/>
      <c r="Y1414" s="43"/>
      <c r="Z1414" s="41"/>
      <c r="AA1414" s="44"/>
      <c r="AB1414" s="79"/>
      <c r="AC1414" s="44"/>
    </row>
    <row r="1415" spans="4:29" x14ac:dyDescent="0.35">
      <c r="D1415" s="37"/>
      <c r="E1415" s="37"/>
      <c r="F1415" s="37"/>
      <c r="G1415" s="37"/>
      <c r="H1415" s="37"/>
      <c r="I1415" s="38"/>
      <c r="J1415" s="37"/>
      <c r="K1415" s="38"/>
      <c r="L1415" s="37"/>
      <c r="M1415" s="37"/>
      <c r="N1415" s="37"/>
      <c r="O1415" s="37"/>
      <c r="P1415" s="37"/>
      <c r="Q1415" s="37"/>
      <c r="R1415" s="37"/>
      <c r="S1415" s="37"/>
      <c r="T1415" s="37"/>
      <c r="U1415" s="37"/>
      <c r="V1415" s="37"/>
      <c r="W1415" s="37"/>
      <c r="X1415" s="37"/>
      <c r="Y1415" s="39"/>
      <c r="Z1415" s="37"/>
      <c r="AA1415" s="40"/>
      <c r="AB1415" s="78"/>
      <c r="AC1415" s="40"/>
    </row>
    <row r="1416" spans="4:29" x14ac:dyDescent="0.35">
      <c r="D1416" s="37"/>
      <c r="E1416" s="37"/>
      <c r="F1416" s="37"/>
      <c r="G1416" s="37"/>
      <c r="H1416" s="37"/>
      <c r="I1416" s="38"/>
      <c r="J1416" s="37"/>
      <c r="K1416" s="38"/>
      <c r="L1416" s="37"/>
      <c r="M1416" s="37"/>
      <c r="N1416" s="37"/>
      <c r="O1416" s="37"/>
      <c r="P1416" s="37"/>
      <c r="Q1416" s="37"/>
      <c r="R1416" s="37"/>
      <c r="S1416" s="37"/>
      <c r="T1416" s="37"/>
      <c r="U1416" s="37"/>
      <c r="V1416" s="37"/>
      <c r="W1416" s="37"/>
      <c r="X1416" s="37"/>
      <c r="Y1416" s="39"/>
      <c r="Z1416" s="37"/>
      <c r="AA1416" s="40"/>
      <c r="AB1416" s="78"/>
      <c r="AC1416" s="40"/>
    </row>
    <row r="1417" spans="4:29" x14ac:dyDescent="0.35">
      <c r="D1417" s="37"/>
      <c r="E1417" s="37"/>
      <c r="F1417" s="37"/>
      <c r="G1417" s="37"/>
      <c r="H1417" s="37"/>
      <c r="I1417" s="38"/>
      <c r="J1417" s="37"/>
      <c r="K1417" s="38"/>
      <c r="L1417" s="37"/>
      <c r="M1417" s="37"/>
      <c r="N1417" s="37"/>
      <c r="O1417" s="37"/>
      <c r="P1417" s="37"/>
      <c r="Q1417" s="37"/>
      <c r="R1417" s="37"/>
      <c r="S1417" s="37"/>
      <c r="T1417" s="37"/>
      <c r="U1417" s="37"/>
      <c r="V1417" s="37"/>
      <c r="W1417" s="37"/>
      <c r="X1417" s="37"/>
      <c r="Y1417" s="39"/>
      <c r="Z1417" s="37"/>
      <c r="AA1417" s="40"/>
      <c r="AB1417" s="78"/>
      <c r="AC1417" s="40"/>
    </row>
    <row r="1418" spans="4:29" x14ac:dyDescent="0.35">
      <c r="D1418" s="37"/>
      <c r="E1418" s="37"/>
      <c r="F1418" s="37"/>
      <c r="G1418" s="37"/>
      <c r="H1418" s="37"/>
      <c r="I1418" s="38"/>
      <c r="J1418" s="37"/>
      <c r="K1418" s="38"/>
      <c r="L1418" s="37"/>
      <c r="M1418" s="37"/>
      <c r="N1418" s="37"/>
      <c r="O1418" s="37"/>
      <c r="P1418" s="37"/>
      <c r="Q1418" s="37"/>
      <c r="R1418" s="37"/>
      <c r="S1418" s="37"/>
      <c r="T1418" s="37"/>
      <c r="U1418" s="37"/>
      <c r="V1418" s="37"/>
      <c r="W1418" s="37"/>
      <c r="X1418" s="37"/>
      <c r="Y1418" s="39"/>
      <c r="Z1418" s="37"/>
      <c r="AA1418" s="40"/>
      <c r="AB1418" s="78"/>
      <c r="AC1418" s="40"/>
    </row>
    <row r="1419" spans="4:29" x14ac:dyDescent="0.35">
      <c r="D1419" s="37"/>
      <c r="E1419" s="37"/>
      <c r="F1419" s="37"/>
      <c r="G1419" s="37"/>
      <c r="H1419" s="37"/>
      <c r="I1419" s="38"/>
      <c r="J1419" s="37"/>
      <c r="K1419" s="38"/>
      <c r="L1419" s="37"/>
      <c r="M1419" s="37"/>
      <c r="N1419" s="37"/>
      <c r="O1419" s="37"/>
      <c r="P1419" s="37"/>
      <c r="Q1419" s="37"/>
      <c r="R1419" s="37"/>
      <c r="S1419" s="37"/>
      <c r="T1419" s="37"/>
      <c r="U1419" s="37"/>
      <c r="V1419" s="37"/>
      <c r="W1419" s="37"/>
      <c r="X1419" s="37"/>
      <c r="Y1419" s="39"/>
      <c r="Z1419" s="37"/>
      <c r="AA1419" s="40"/>
      <c r="AB1419" s="78"/>
      <c r="AC1419" s="40"/>
    </row>
    <row r="1420" spans="4:29" x14ac:dyDescent="0.35">
      <c r="D1420" s="41"/>
      <c r="E1420" s="41"/>
      <c r="F1420" s="41"/>
      <c r="G1420" s="41"/>
      <c r="H1420" s="41"/>
      <c r="I1420" s="42"/>
      <c r="J1420" s="41"/>
      <c r="K1420" s="42"/>
      <c r="L1420" s="41"/>
      <c r="M1420" s="41"/>
      <c r="N1420" s="41"/>
      <c r="O1420" s="41"/>
      <c r="P1420" s="41"/>
      <c r="Q1420" s="41"/>
      <c r="R1420" s="41"/>
      <c r="S1420" s="41"/>
      <c r="T1420" s="41"/>
      <c r="U1420" s="41"/>
      <c r="V1420" s="41"/>
      <c r="W1420" s="41"/>
      <c r="X1420" s="41"/>
      <c r="Y1420" s="43"/>
      <c r="Z1420" s="41"/>
      <c r="AA1420" s="44"/>
      <c r="AB1420" s="79"/>
      <c r="AC1420" s="44"/>
    </row>
    <row r="1421" spans="4:29" x14ac:dyDescent="0.35">
      <c r="D1421" s="37"/>
      <c r="E1421" s="37"/>
      <c r="F1421" s="37"/>
      <c r="G1421" s="37"/>
      <c r="H1421" s="37"/>
      <c r="I1421" s="38"/>
      <c r="J1421" s="37"/>
      <c r="K1421" s="38"/>
      <c r="L1421" s="37"/>
      <c r="M1421" s="37"/>
      <c r="N1421" s="37"/>
      <c r="O1421" s="37"/>
      <c r="P1421" s="37"/>
      <c r="Q1421" s="37"/>
      <c r="R1421" s="37"/>
      <c r="S1421" s="37"/>
      <c r="T1421" s="37"/>
      <c r="U1421" s="37"/>
      <c r="V1421" s="37"/>
      <c r="W1421" s="37"/>
      <c r="X1421" s="37"/>
      <c r="Y1421" s="39"/>
      <c r="Z1421" s="37"/>
      <c r="AA1421" s="40"/>
      <c r="AB1421" s="78"/>
      <c r="AC1421" s="40"/>
    </row>
    <row r="1422" spans="4:29" x14ac:dyDescent="0.35">
      <c r="D1422" s="37"/>
      <c r="E1422" s="37"/>
      <c r="F1422" s="37"/>
      <c r="G1422" s="37"/>
      <c r="H1422" s="37"/>
      <c r="I1422" s="38"/>
      <c r="J1422" s="37"/>
      <c r="K1422" s="38"/>
      <c r="L1422" s="37"/>
      <c r="M1422" s="37"/>
      <c r="N1422" s="37"/>
      <c r="O1422" s="37"/>
      <c r="P1422" s="37"/>
      <c r="Q1422" s="37"/>
      <c r="R1422" s="37"/>
      <c r="S1422" s="37"/>
      <c r="T1422" s="37"/>
      <c r="U1422" s="37"/>
      <c r="V1422" s="37"/>
      <c r="W1422" s="37"/>
      <c r="X1422" s="37"/>
      <c r="Y1422" s="39"/>
      <c r="Z1422" s="37"/>
      <c r="AA1422" s="40"/>
      <c r="AB1422" s="78"/>
      <c r="AC1422" s="40"/>
    </row>
    <row r="1423" spans="4:29" x14ac:dyDescent="0.35">
      <c r="D1423" s="41"/>
      <c r="E1423" s="41"/>
      <c r="F1423" s="41"/>
      <c r="G1423" s="41"/>
      <c r="H1423" s="41"/>
      <c r="I1423" s="42"/>
      <c r="J1423" s="41"/>
      <c r="K1423" s="42"/>
      <c r="L1423" s="41"/>
      <c r="M1423" s="41"/>
      <c r="N1423" s="41"/>
      <c r="O1423" s="41"/>
      <c r="P1423" s="41"/>
      <c r="Q1423" s="41"/>
      <c r="R1423" s="41"/>
      <c r="S1423" s="41"/>
      <c r="T1423" s="41"/>
      <c r="U1423" s="41"/>
      <c r="V1423" s="41"/>
      <c r="W1423" s="41"/>
      <c r="X1423" s="41"/>
      <c r="Y1423" s="43"/>
      <c r="Z1423" s="41"/>
      <c r="AA1423" s="44"/>
      <c r="AB1423" s="79"/>
      <c r="AC1423" s="44"/>
    </row>
    <row r="1424" spans="4:29" x14ac:dyDescent="0.35">
      <c r="D1424" s="37"/>
      <c r="E1424" s="37"/>
      <c r="F1424" s="37"/>
      <c r="G1424" s="37"/>
      <c r="H1424" s="37"/>
      <c r="I1424" s="38"/>
      <c r="J1424" s="37"/>
      <c r="K1424" s="38"/>
      <c r="L1424" s="37"/>
      <c r="M1424" s="37"/>
      <c r="N1424" s="37"/>
      <c r="O1424" s="37"/>
      <c r="P1424" s="37"/>
      <c r="Q1424" s="37"/>
      <c r="R1424" s="37"/>
      <c r="S1424" s="37"/>
      <c r="T1424" s="37"/>
      <c r="U1424" s="37"/>
      <c r="V1424" s="37"/>
      <c r="W1424" s="37"/>
      <c r="X1424" s="37"/>
      <c r="Y1424" s="39"/>
      <c r="Z1424" s="37"/>
      <c r="AA1424" s="40"/>
      <c r="AB1424" s="78"/>
      <c r="AC1424" s="40"/>
    </row>
    <row r="1425" spans="4:29" x14ac:dyDescent="0.35">
      <c r="D1425" s="37"/>
      <c r="E1425" s="37"/>
      <c r="F1425" s="37"/>
      <c r="G1425" s="37"/>
      <c r="H1425" s="37"/>
      <c r="I1425" s="38"/>
      <c r="J1425" s="37"/>
      <c r="K1425" s="38"/>
      <c r="L1425" s="37"/>
      <c r="M1425" s="37"/>
      <c r="N1425" s="37"/>
      <c r="O1425" s="37"/>
      <c r="P1425" s="37"/>
      <c r="Q1425" s="37"/>
      <c r="R1425" s="37"/>
      <c r="S1425" s="37"/>
      <c r="T1425" s="37"/>
      <c r="U1425" s="37"/>
      <c r="V1425" s="37"/>
      <c r="W1425" s="37"/>
      <c r="X1425" s="37"/>
      <c r="Y1425" s="39"/>
      <c r="Z1425" s="37"/>
      <c r="AA1425" s="40"/>
      <c r="AB1425" s="78"/>
      <c r="AC1425" s="40"/>
    </row>
    <row r="1426" spans="4:29" x14ac:dyDescent="0.35">
      <c r="D1426" s="37"/>
      <c r="E1426" s="37"/>
      <c r="F1426" s="37"/>
      <c r="G1426" s="37"/>
      <c r="H1426" s="37"/>
      <c r="I1426" s="38"/>
      <c r="J1426" s="37"/>
      <c r="K1426" s="38"/>
      <c r="L1426" s="37"/>
      <c r="M1426" s="37"/>
      <c r="N1426" s="37"/>
      <c r="O1426" s="37"/>
      <c r="P1426" s="37"/>
      <c r="Q1426" s="37"/>
      <c r="R1426" s="37"/>
      <c r="S1426" s="37"/>
      <c r="T1426" s="37"/>
      <c r="U1426" s="37"/>
      <c r="V1426" s="37"/>
      <c r="W1426" s="37"/>
      <c r="X1426" s="37"/>
      <c r="Y1426" s="39"/>
      <c r="Z1426" s="37"/>
      <c r="AA1426" s="40"/>
      <c r="AB1426" s="78"/>
      <c r="AC1426" s="40"/>
    </row>
    <row r="1427" spans="4:29" x14ac:dyDescent="0.35">
      <c r="D1427" s="37"/>
      <c r="E1427" s="37"/>
      <c r="F1427" s="37"/>
      <c r="G1427" s="37"/>
      <c r="H1427" s="37"/>
      <c r="I1427" s="38"/>
      <c r="J1427" s="37"/>
      <c r="K1427" s="38"/>
      <c r="L1427" s="37"/>
      <c r="M1427" s="37"/>
      <c r="N1427" s="37"/>
      <c r="O1427" s="37"/>
      <c r="P1427" s="37"/>
      <c r="Q1427" s="37"/>
      <c r="R1427" s="37"/>
      <c r="S1427" s="37"/>
      <c r="T1427" s="37"/>
      <c r="U1427" s="37"/>
      <c r="V1427" s="37"/>
      <c r="W1427" s="37"/>
      <c r="X1427" s="37"/>
      <c r="Y1427" s="39"/>
      <c r="Z1427" s="37"/>
      <c r="AA1427" s="40"/>
      <c r="AB1427" s="78"/>
      <c r="AC1427" s="40"/>
    </row>
    <row r="1428" spans="4:29" x14ac:dyDescent="0.35">
      <c r="D1428" s="37"/>
      <c r="E1428" s="37"/>
      <c r="F1428" s="37"/>
      <c r="G1428" s="37"/>
      <c r="H1428" s="37"/>
      <c r="I1428" s="38"/>
      <c r="J1428" s="37"/>
      <c r="K1428" s="38"/>
      <c r="L1428" s="37"/>
      <c r="M1428" s="37"/>
      <c r="N1428" s="37"/>
      <c r="O1428" s="37"/>
      <c r="P1428" s="37"/>
      <c r="Q1428" s="37"/>
      <c r="R1428" s="37"/>
      <c r="S1428" s="37"/>
      <c r="T1428" s="37"/>
      <c r="U1428" s="37"/>
      <c r="V1428" s="37"/>
      <c r="W1428" s="37"/>
      <c r="X1428" s="37"/>
      <c r="Y1428" s="39"/>
      <c r="Z1428" s="37"/>
      <c r="AA1428" s="40"/>
      <c r="AB1428" s="78"/>
      <c r="AC1428" s="40"/>
    </row>
    <row r="1429" spans="4:29" x14ac:dyDescent="0.35">
      <c r="D1429" s="41"/>
      <c r="E1429" s="41"/>
      <c r="F1429" s="41"/>
      <c r="G1429" s="41"/>
      <c r="H1429" s="41"/>
      <c r="I1429" s="42"/>
      <c r="J1429" s="41"/>
      <c r="K1429" s="42"/>
      <c r="L1429" s="41"/>
      <c r="M1429" s="41"/>
      <c r="N1429" s="41"/>
      <c r="O1429" s="41"/>
      <c r="P1429" s="41"/>
      <c r="Q1429" s="41"/>
      <c r="R1429" s="41"/>
      <c r="S1429" s="41"/>
      <c r="T1429" s="41"/>
      <c r="U1429" s="41"/>
      <c r="V1429" s="41"/>
      <c r="W1429" s="41"/>
      <c r="X1429" s="41"/>
      <c r="Y1429" s="43"/>
      <c r="Z1429" s="41"/>
      <c r="AA1429" s="44"/>
      <c r="AB1429" s="79"/>
      <c r="AC1429" s="44"/>
    </row>
    <row r="1430" spans="4:29" x14ac:dyDescent="0.35">
      <c r="D1430" s="37"/>
      <c r="E1430" s="37"/>
      <c r="F1430" s="37"/>
      <c r="G1430" s="37"/>
      <c r="H1430" s="37"/>
      <c r="I1430" s="38"/>
      <c r="J1430" s="37"/>
      <c r="K1430" s="38"/>
      <c r="L1430" s="37"/>
      <c r="M1430" s="37"/>
      <c r="N1430" s="37"/>
      <c r="O1430" s="37"/>
      <c r="P1430" s="37"/>
      <c r="Q1430" s="37"/>
      <c r="R1430" s="37"/>
      <c r="S1430" s="37"/>
      <c r="T1430" s="37"/>
      <c r="U1430" s="37"/>
      <c r="V1430" s="37"/>
      <c r="W1430" s="37"/>
      <c r="X1430" s="37"/>
      <c r="Y1430" s="39"/>
      <c r="Z1430" s="37"/>
      <c r="AA1430" s="40"/>
      <c r="AB1430" s="78"/>
      <c r="AC1430" s="40"/>
    </row>
    <row r="1431" spans="4:29" x14ac:dyDescent="0.35">
      <c r="D1431" s="37"/>
      <c r="E1431" s="37"/>
      <c r="F1431" s="37"/>
      <c r="G1431" s="37"/>
      <c r="H1431" s="37"/>
      <c r="I1431" s="38"/>
      <c r="J1431" s="37"/>
      <c r="K1431" s="38"/>
      <c r="L1431" s="37"/>
      <c r="M1431" s="37"/>
      <c r="N1431" s="37"/>
      <c r="O1431" s="37"/>
      <c r="P1431" s="37"/>
      <c r="Q1431" s="37"/>
      <c r="R1431" s="37"/>
      <c r="S1431" s="37"/>
      <c r="T1431" s="37"/>
      <c r="U1431" s="37"/>
      <c r="V1431" s="37"/>
      <c r="W1431" s="37"/>
      <c r="X1431" s="37"/>
      <c r="Y1431" s="39"/>
      <c r="Z1431" s="37"/>
      <c r="AA1431" s="40"/>
      <c r="AB1431" s="78"/>
      <c r="AC1431" s="40"/>
    </row>
    <row r="1432" spans="4:29" x14ac:dyDescent="0.35">
      <c r="D1432" s="41"/>
      <c r="E1432" s="41"/>
      <c r="F1432" s="41"/>
      <c r="G1432" s="41"/>
      <c r="H1432" s="41"/>
      <c r="I1432" s="42"/>
      <c r="J1432" s="41"/>
      <c r="K1432" s="42"/>
      <c r="L1432" s="41"/>
      <c r="M1432" s="41"/>
      <c r="N1432" s="41"/>
      <c r="O1432" s="41"/>
      <c r="P1432" s="41"/>
      <c r="Q1432" s="41"/>
      <c r="R1432" s="41"/>
      <c r="S1432" s="41"/>
      <c r="T1432" s="41"/>
      <c r="U1432" s="41"/>
      <c r="V1432" s="41"/>
      <c r="W1432" s="41"/>
      <c r="X1432" s="41"/>
      <c r="Y1432" s="43"/>
      <c r="Z1432" s="41"/>
      <c r="AA1432" s="44"/>
      <c r="AB1432" s="79"/>
      <c r="AC1432" s="44"/>
    </row>
    <row r="1433" spans="4:29" x14ac:dyDescent="0.35">
      <c r="D1433" s="37"/>
      <c r="E1433" s="37"/>
      <c r="F1433" s="37"/>
      <c r="G1433" s="37"/>
      <c r="H1433" s="37"/>
      <c r="I1433" s="38"/>
      <c r="J1433" s="37"/>
      <c r="K1433" s="38"/>
      <c r="L1433" s="37"/>
      <c r="M1433" s="37"/>
      <c r="N1433" s="37"/>
      <c r="O1433" s="37"/>
      <c r="P1433" s="37"/>
      <c r="Q1433" s="37"/>
      <c r="R1433" s="37"/>
      <c r="S1433" s="37"/>
      <c r="T1433" s="37"/>
      <c r="U1433" s="37"/>
      <c r="V1433" s="37"/>
      <c r="W1433" s="37"/>
      <c r="X1433" s="37"/>
      <c r="Y1433" s="39"/>
      <c r="Z1433" s="37"/>
      <c r="AA1433" s="40"/>
      <c r="AB1433" s="78"/>
      <c r="AC1433" s="40"/>
    </row>
    <row r="1434" spans="4:29" x14ac:dyDescent="0.35">
      <c r="D1434" s="37"/>
      <c r="E1434" s="37"/>
      <c r="F1434" s="37"/>
      <c r="G1434" s="37"/>
      <c r="H1434" s="37"/>
      <c r="I1434" s="38"/>
      <c r="J1434" s="37"/>
      <c r="K1434" s="38"/>
      <c r="L1434" s="37"/>
      <c r="M1434" s="37"/>
      <c r="N1434" s="37"/>
      <c r="O1434" s="37"/>
      <c r="P1434" s="37"/>
      <c r="Q1434" s="37"/>
      <c r="R1434" s="37"/>
      <c r="S1434" s="37"/>
      <c r="T1434" s="37"/>
      <c r="U1434" s="37"/>
      <c r="V1434" s="37"/>
      <c r="W1434" s="37"/>
      <c r="X1434" s="37"/>
      <c r="Y1434" s="39"/>
      <c r="Z1434" s="37"/>
      <c r="AA1434" s="40"/>
      <c r="AB1434" s="78"/>
      <c r="AC1434" s="40"/>
    </row>
    <row r="1435" spans="4:29" x14ac:dyDescent="0.35">
      <c r="D1435" s="37"/>
      <c r="E1435" s="37"/>
      <c r="F1435" s="37"/>
      <c r="G1435" s="37"/>
      <c r="H1435" s="37"/>
      <c r="I1435" s="38"/>
      <c r="J1435" s="37"/>
      <c r="K1435" s="38"/>
      <c r="L1435" s="37"/>
      <c r="M1435" s="37"/>
      <c r="N1435" s="37"/>
      <c r="O1435" s="37"/>
      <c r="P1435" s="37"/>
      <c r="Q1435" s="37"/>
      <c r="R1435" s="37"/>
      <c r="S1435" s="37"/>
      <c r="T1435" s="37"/>
      <c r="U1435" s="37"/>
      <c r="V1435" s="37"/>
      <c r="W1435" s="37"/>
      <c r="X1435" s="37"/>
      <c r="Y1435" s="39"/>
      <c r="Z1435" s="37"/>
      <c r="AA1435" s="40"/>
      <c r="AB1435" s="78"/>
      <c r="AC1435" s="40"/>
    </row>
    <row r="1436" spans="4:29" x14ac:dyDescent="0.35">
      <c r="D1436" s="37"/>
      <c r="E1436" s="37"/>
      <c r="F1436" s="37"/>
      <c r="G1436" s="37"/>
      <c r="H1436" s="37"/>
      <c r="I1436" s="38"/>
      <c r="J1436" s="37"/>
      <c r="K1436" s="38"/>
      <c r="L1436" s="37"/>
      <c r="M1436" s="37"/>
      <c r="N1436" s="37"/>
      <c r="O1436" s="37"/>
      <c r="P1436" s="37"/>
      <c r="Q1436" s="37"/>
      <c r="R1436" s="37"/>
      <c r="S1436" s="37"/>
      <c r="T1436" s="37"/>
      <c r="U1436" s="37"/>
      <c r="V1436" s="37"/>
      <c r="W1436" s="37"/>
      <c r="X1436" s="37"/>
      <c r="Y1436" s="39"/>
      <c r="Z1436" s="37"/>
      <c r="AA1436" s="40"/>
      <c r="AB1436" s="78"/>
      <c r="AC1436" s="40"/>
    </row>
    <row r="1437" spans="4:29" x14ac:dyDescent="0.35">
      <c r="D1437" s="37"/>
      <c r="E1437" s="37"/>
      <c r="F1437" s="37"/>
      <c r="G1437" s="37"/>
      <c r="H1437" s="37"/>
      <c r="I1437" s="38"/>
      <c r="J1437" s="37"/>
      <c r="K1437" s="38"/>
      <c r="L1437" s="37"/>
      <c r="M1437" s="37"/>
      <c r="N1437" s="37"/>
      <c r="O1437" s="37"/>
      <c r="P1437" s="37"/>
      <c r="Q1437" s="37"/>
      <c r="R1437" s="37"/>
      <c r="S1437" s="37"/>
      <c r="T1437" s="37"/>
      <c r="U1437" s="37"/>
      <c r="V1437" s="37"/>
      <c r="W1437" s="37"/>
      <c r="X1437" s="37"/>
      <c r="Y1437" s="39"/>
      <c r="Z1437" s="37"/>
      <c r="AA1437" s="40"/>
      <c r="AB1437" s="78"/>
      <c r="AC1437" s="40"/>
    </row>
    <row r="1438" spans="4:29" x14ac:dyDescent="0.35">
      <c r="D1438" s="37"/>
      <c r="E1438" s="37"/>
      <c r="F1438" s="37"/>
      <c r="G1438" s="37"/>
      <c r="H1438" s="37"/>
      <c r="I1438" s="38"/>
      <c r="J1438" s="37"/>
      <c r="K1438" s="38"/>
      <c r="L1438" s="37"/>
      <c r="M1438" s="37"/>
      <c r="N1438" s="37"/>
      <c r="O1438" s="37"/>
      <c r="P1438" s="37"/>
      <c r="Q1438" s="37"/>
      <c r="R1438" s="37"/>
      <c r="S1438" s="37"/>
      <c r="T1438" s="37"/>
      <c r="U1438" s="37"/>
      <c r="V1438" s="37"/>
      <c r="W1438" s="37"/>
      <c r="X1438" s="37"/>
      <c r="Y1438" s="39"/>
      <c r="Z1438" s="37"/>
      <c r="AA1438" s="40"/>
      <c r="AB1438" s="78"/>
      <c r="AC1438" s="40"/>
    </row>
    <row r="1439" spans="4:29" x14ac:dyDescent="0.35">
      <c r="D1439" s="41"/>
      <c r="E1439" s="41"/>
      <c r="F1439" s="41"/>
      <c r="G1439" s="41"/>
      <c r="H1439" s="41"/>
      <c r="I1439" s="42"/>
      <c r="J1439" s="41"/>
      <c r="K1439" s="42"/>
      <c r="L1439" s="41"/>
      <c r="M1439" s="41"/>
      <c r="N1439" s="41"/>
      <c r="O1439" s="41"/>
      <c r="P1439" s="41"/>
      <c r="Q1439" s="41"/>
      <c r="R1439" s="41"/>
      <c r="S1439" s="41"/>
      <c r="T1439" s="41"/>
      <c r="U1439" s="41"/>
      <c r="V1439" s="41"/>
      <c r="W1439" s="41"/>
      <c r="X1439" s="41"/>
      <c r="Y1439" s="43"/>
      <c r="Z1439" s="41"/>
      <c r="AA1439" s="44"/>
      <c r="AB1439" s="79"/>
      <c r="AC1439" s="44"/>
    </row>
    <row r="1440" spans="4:29" x14ac:dyDescent="0.35">
      <c r="D1440" s="37"/>
      <c r="E1440" s="37"/>
      <c r="F1440" s="37"/>
      <c r="G1440" s="37"/>
      <c r="H1440" s="37"/>
      <c r="I1440" s="38"/>
      <c r="J1440" s="37"/>
      <c r="K1440" s="38"/>
      <c r="L1440" s="37"/>
      <c r="M1440" s="37"/>
      <c r="N1440" s="37"/>
      <c r="O1440" s="37"/>
      <c r="P1440" s="37"/>
      <c r="Q1440" s="37"/>
      <c r="R1440" s="37"/>
      <c r="S1440" s="37"/>
      <c r="T1440" s="37"/>
      <c r="U1440" s="37"/>
      <c r="V1440" s="37"/>
      <c r="W1440" s="37"/>
      <c r="X1440" s="37"/>
      <c r="Y1440" s="39"/>
      <c r="Z1440" s="37"/>
      <c r="AA1440" s="40"/>
      <c r="AB1440" s="78"/>
      <c r="AC1440" s="40"/>
    </row>
    <row r="1441" spans="4:29" x14ac:dyDescent="0.35">
      <c r="D1441" s="41"/>
      <c r="E1441" s="41"/>
      <c r="F1441" s="41"/>
      <c r="G1441" s="41"/>
      <c r="H1441" s="41"/>
      <c r="I1441" s="42"/>
      <c r="J1441" s="41"/>
      <c r="K1441" s="42"/>
      <c r="L1441" s="41"/>
      <c r="M1441" s="41"/>
      <c r="N1441" s="41"/>
      <c r="O1441" s="41"/>
      <c r="P1441" s="41"/>
      <c r="Q1441" s="41"/>
      <c r="R1441" s="41"/>
      <c r="S1441" s="41"/>
      <c r="T1441" s="41"/>
      <c r="U1441" s="41"/>
      <c r="V1441" s="41"/>
      <c r="W1441" s="41"/>
      <c r="X1441" s="41"/>
      <c r="Y1441" s="43"/>
      <c r="Z1441" s="41"/>
      <c r="AA1441" s="44"/>
      <c r="AB1441" s="79"/>
      <c r="AC1441" s="44"/>
    </row>
    <row r="1442" spans="4:29" x14ac:dyDescent="0.35">
      <c r="D1442" s="37"/>
      <c r="E1442" s="37"/>
      <c r="F1442" s="37"/>
      <c r="G1442" s="37"/>
      <c r="H1442" s="37"/>
      <c r="I1442" s="38"/>
      <c r="J1442" s="37"/>
      <c r="K1442" s="38"/>
      <c r="L1442" s="37"/>
      <c r="M1442" s="37"/>
      <c r="N1442" s="37"/>
      <c r="O1442" s="37"/>
      <c r="P1442" s="37"/>
      <c r="Q1442" s="37"/>
      <c r="R1442" s="37"/>
      <c r="S1442" s="37"/>
      <c r="T1442" s="37"/>
      <c r="U1442" s="37"/>
      <c r="V1442" s="37"/>
      <c r="W1442" s="37"/>
      <c r="X1442" s="37"/>
      <c r="Y1442" s="39"/>
      <c r="Z1442" s="37"/>
      <c r="AA1442" s="40"/>
      <c r="AB1442" s="78"/>
      <c r="AC1442" s="40"/>
    </row>
    <row r="1443" spans="4:29" x14ac:dyDescent="0.35">
      <c r="D1443" s="37"/>
      <c r="E1443" s="37"/>
      <c r="F1443" s="37"/>
      <c r="G1443" s="37"/>
      <c r="H1443" s="37"/>
      <c r="I1443" s="38"/>
      <c r="J1443" s="37"/>
      <c r="K1443" s="38"/>
      <c r="L1443" s="37"/>
      <c r="M1443" s="37"/>
      <c r="N1443" s="37"/>
      <c r="O1443" s="37"/>
      <c r="P1443" s="37"/>
      <c r="Q1443" s="37"/>
      <c r="R1443" s="37"/>
      <c r="S1443" s="37"/>
      <c r="T1443" s="37"/>
      <c r="U1443" s="37"/>
      <c r="V1443" s="37"/>
      <c r="W1443" s="37"/>
      <c r="X1443" s="37"/>
      <c r="Y1443" s="39"/>
      <c r="Z1443" s="37"/>
      <c r="AA1443" s="40"/>
      <c r="AB1443" s="78"/>
      <c r="AC1443" s="40"/>
    </row>
    <row r="1444" spans="4:29" x14ac:dyDescent="0.35">
      <c r="D1444" s="37"/>
      <c r="E1444" s="37"/>
      <c r="F1444" s="37"/>
      <c r="G1444" s="37"/>
      <c r="H1444" s="37"/>
      <c r="I1444" s="38"/>
      <c r="J1444" s="37"/>
      <c r="K1444" s="38"/>
      <c r="L1444" s="37"/>
      <c r="M1444" s="37"/>
      <c r="N1444" s="37"/>
      <c r="O1444" s="37"/>
      <c r="P1444" s="37"/>
      <c r="Q1444" s="37"/>
      <c r="R1444" s="37"/>
      <c r="S1444" s="37"/>
      <c r="T1444" s="37"/>
      <c r="U1444" s="37"/>
      <c r="V1444" s="37"/>
      <c r="W1444" s="37"/>
      <c r="X1444" s="37"/>
      <c r="Y1444" s="39"/>
      <c r="Z1444" s="37"/>
      <c r="AA1444" s="40"/>
      <c r="AB1444" s="78"/>
      <c r="AC1444" s="40"/>
    </row>
    <row r="1445" spans="4:29" x14ac:dyDescent="0.35">
      <c r="D1445" s="37"/>
      <c r="E1445" s="37"/>
      <c r="F1445" s="37"/>
      <c r="G1445" s="37"/>
      <c r="H1445" s="37"/>
      <c r="I1445" s="38"/>
      <c r="J1445" s="37"/>
      <c r="K1445" s="38"/>
      <c r="L1445" s="37"/>
      <c r="M1445" s="37"/>
      <c r="N1445" s="37"/>
      <c r="O1445" s="37"/>
      <c r="P1445" s="37"/>
      <c r="Q1445" s="37"/>
      <c r="R1445" s="37"/>
      <c r="S1445" s="37"/>
      <c r="T1445" s="37"/>
      <c r="U1445" s="37"/>
      <c r="V1445" s="37"/>
      <c r="W1445" s="37"/>
      <c r="X1445" s="37"/>
      <c r="Y1445" s="39"/>
      <c r="Z1445" s="37"/>
      <c r="AA1445" s="40"/>
      <c r="AB1445" s="78"/>
      <c r="AC1445" s="40"/>
    </row>
    <row r="1446" spans="4:29" x14ac:dyDescent="0.35">
      <c r="D1446" s="41"/>
      <c r="E1446" s="41"/>
      <c r="F1446" s="41"/>
      <c r="G1446" s="41"/>
      <c r="H1446" s="41"/>
      <c r="I1446" s="42"/>
      <c r="J1446" s="41"/>
      <c r="K1446" s="42"/>
      <c r="L1446" s="41"/>
      <c r="M1446" s="41"/>
      <c r="N1446" s="41"/>
      <c r="O1446" s="41"/>
      <c r="P1446" s="41"/>
      <c r="Q1446" s="41"/>
      <c r="R1446" s="41"/>
      <c r="S1446" s="41"/>
      <c r="T1446" s="41"/>
      <c r="U1446" s="41"/>
      <c r="V1446" s="41"/>
      <c r="W1446" s="41"/>
      <c r="X1446" s="41"/>
      <c r="Y1446" s="43"/>
      <c r="Z1446" s="41"/>
      <c r="AA1446" s="44"/>
      <c r="AB1446" s="79"/>
      <c r="AC1446" s="44"/>
    </row>
    <row r="1447" spans="4:29" x14ac:dyDescent="0.35">
      <c r="D1447" s="41"/>
      <c r="E1447" s="41"/>
      <c r="F1447" s="41"/>
      <c r="G1447" s="41"/>
      <c r="H1447" s="41"/>
      <c r="I1447" s="42"/>
      <c r="J1447" s="41"/>
      <c r="K1447" s="42"/>
      <c r="L1447" s="41"/>
      <c r="M1447" s="41"/>
      <c r="N1447" s="41"/>
      <c r="O1447" s="41"/>
      <c r="P1447" s="41"/>
      <c r="Q1447" s="41"/>
      <c r="R1447" s="41"/>
      <c r="S1447" s="41"/>
      <c r="T1447" s="41"/>
      <c r="U1447" s="41"/>
      <c r="V1447" s="41"/>
      <c r="W1447" s="41"/>
      <c r="X1447" s="41"/>
      <c r="Y1447" s="43"/>
      <c r="Z1447" s="41"/>
      <c r="AA1447" s="44"/>
      <c r="AB1447" s="79"/>
      <c r="AC1447" s="44"/>
    </row>
    <row r="1448" spans="4:29" x14ac:dyDescent="0.35">
      <c r="D1448" s="37"/>
      <c r="E1448" s="37"/>
      <c r="F1448" s="37"/>
      <c r="G1448" s="37"/>
      <c r="H1448" s="37"/>
      <c r="I1448" s="38"/>
      <c r="J1448" s="37"/>
      <c r="K1448" s="38"/>
      <c r="L1448" s="37"/>
      <c r="M1448" s="37"/>
      <c r="N1448" s="37"/>
      <c r="O1448" s="37"/>
      <c r="P1448" s="37"/>
      <c r="Q1448" s="37"/>
      <c r="R1448" s="37"/>
      <c r="S1448" s="37"/>
      <c r="T1448" s="37"/>
      <c r="U1448" s="37"/>
      <c r="V1448" s="37"/>
      <c r="W1448" s="37"/>
      <c r="X1448" s="37"/>
      <c r="Y1448" s="39"/>
      <c r="Z1448" s="37"/>
      <c r="AA1448" s="40"/>
      <c r="AB1448" s="78"/>
      <c r="AC1448" s="40"/>
    </row>
    <row r="1449" spans="4:29" x14ac:dyDescent="0.35">
      <c r="D1449" s="37"/>
      <c r="E1449" s="37"/>
      <c r="F1449" s="37"/>
      <c r="G1449" s="37"/>
      <c r="H1449" s="37"/>
      <c r="I1449" s="38"/>
      <c r="J1449" s="37"/>
      <c r="K1449" s="38"/>
      <c r="L1449" s="37"/>
      <c r="M1449" s="37"/>
      <c r="N1449" s="37"/>
      <c r="O1449" s="37"/>
      <c r="P1449" s="37"/>
      <c r="Q1449" s="37"/>
      <c r="R1449" s="37"/>
      <c r="S1449" s="37"/>
      <c r="T1449" s="37"/>
      <c r="U1449" s="37"/>
      <c r="V1449" s="37"/>
      <c r="W1449" s="37"/>
      <c r="X1449" s="37"/>
      <c r="Y1449" s="39"/>
      <c r="Z1449" s="37"/>
      <c r="AA1449" s="40"/>
      <c r="AB1449" s="78"/>
      <c r="AC1449" s="40"/>
    </row>
    <row r="1450" spans="4:29" x14ac:dyDescent="0.35">
      <c r="D1450" s="37"/>
      <c r="E1450" s="37"/>
      <c r="F1450" s="37"/>
      <c r="G1450" s="37"/>
      <c r="H1450" s="37"/>
      <c r="I1450" s="38"/>
      <c r="J1450" s="37"/>
      <c r="K1450" s="38"/>
      <c r="L1450" s="37"/>
      <c r="M1450" s="37"/>
      <c r="N1450" s="37"/>
      <c r="O1450" s="37"/>
      <c r="P1450" s="37"/>
      <c r="Q1450" s="37"/>
      <c r="R1450" s="37"/>
      <c r="S1450" s="37"/>
      <c r="T1450" s="37"/>
      <c r="U1450" s="37"/>
      <c r="V1450" s="37"/>
      <c r="W1450" s="37"/>
      <c r="X1450" s="37"/>
      <c r="Y1450" s="39"/>
      <c r="Z1450" s="37"/>
      <c r="AA1450" s="40"/>
      <c r="AB1450" s="78"/>
      <c r="AC1450" s="40"/>
    </row>
    <row r="1451" spans="4:29" x14ac:dyDescent="0.35">
      <c r="D1451" s="37"/>
      <c r="E1451" s="37"/>
      <c r="F1451" s="37"/>
      <c r="G1451" s="37"/>
      <c r="H1451" s="37"/>
      <c r="I1451" s="38"/>
      <c r="J1451" s="37"/>
      <c r="K1451" s="38"/>
      <c r="L1451" s="37"/>
      <c r="M1451" s="37"/>
      <c r="N1451" s="37"/>
      <c r="O1451" s="37"/>
      <c r="P1451" s="37"/>
      <c r="Q1451" s="37"/>
      <c r="R1451" s="37"/>
      <c r="S1451" s="37"/>
      <c r="T1451" s="37"/>
      <c r="U1451" s="37"/>
      <c r="V1451" s="37"/>
      <c r="W1451" s="37"/>
      <c r="X1451" s="37"/>
      <c r="Y1451" s="39"/>
      <c r="Z1451" s="37"/>
      <c r="AA1451" s="40"/>
      <c r="AB1451" s="78"/>
      <c r="AC1451" s="40"/>
    </row>
    <row r="1452" spans="4:29" x14ac:dyDescent="0.35">
      <c r="D1452" s="37"/>
      <c r="E1452" s="37"/>
      <c r="F1452" s="37"/>
      <c r="G1452" s="37"/>
      <c r="H1452" s="37"/>
      <c r="I1452" s="38"/>
      <c r="J1452" s="37"/>
      <c r="K1452" s="38"/>
      <c r="L1452" s="37"/>
      <c r="M1452" s="37"/>
      <c r="N1452" s="37"/>
      <c r="O1452" s="37"/>
      <c r="P1452" s="37"/>
      <c r="Q1452" s="37"/>
      <c r="R1452" s="37"/>
      <c r="S1452" s="37"/>
      <c r="T1452" s="37"/>
      <c r="U1452" s="37"/>
      <c r="V1452" s="37"/>
      <c r="W1452" s="37"/>
      <c r="X1452" s="37"/>
      <c r="Y1452" s="39"/>
      <c r="Z1452" s="37"/>
      <c r="AA1452" s="40"/>
      <c r="AB1452" s="78"/>
      <c r="AC1452" s="40"/>
    </row>
    <row r="1453" spans="4:29" x14ac:dyDescent="0.35">
      <c r="D1453" s="37"/>
      <c r="E1453" s="37"/>
      <c r="F1453" s="37"/>
      <c r="G1453" s="37"/>
      <c r="H1453" s="37"/>
      <c r="I1453" s="38"/>
      <c r="J1453" s="37"/>
      <c r="K1453" s="38"/>
      <c r="L1453" s="37"/>
      <c r="M1453" s="37"/>
      <c r="N1453" s="37"/>
      <c r="O1453" s="37"/>
      <c r="P1453" s="37"/>
      <c r="Q1453" s="37"/>
      <c r="R1453" s="37"/>
      <c r="S1453" s="37"/>
      <c r="T1453" s="37"/>
      <c r="U1453" s="37"/>
      <c r="V1453" s="37"/>
      <c r="W1453" s="37"/>
      <c r="X1453" s="37"/>
      <c r="Y1453" s="39"/>
      <c r="Z1453" s="37"/>
      <c r="AA1453" s="40"/>
      <c r="AB1453" s="78"/>
      <c r="AC1453" s="40"/>
    </row>
    <row r="1454" spans="4:29" x14ac:dyDescent="0.35">
      <c r="D1454" s="37"/>
      <c r="E1454" s="37"/>
      <c r="F1454" s="37"/>
      <c r="G1454" s="37"/>
      <c r="H1454" s="37"/>
      <c r="I1454" s="38"/>
      <c r="J1454" s="37"/>
      <c r="K1454" s="38"/>
      <c r="L1454" s="37"/>
      <c r="M1454" s="37"/>
      <c r="N1454" s="37"/>
      <c r="O1454" s="37"/>
      <c r="P1454" s="37"/>
      <c r="Q1454" s="37"/>
      <c r="R1454" s="37"/>
      <c r="S1454" s="37"/>
      <c r="T1454" s="37"/>
      <c r="U1454" s="37"/>
      <c r="V1454" s="37"/>
      <c r="W1454" s="37"/>
      <c r="X1454" s="37"/>
      <c r="Y1454" s="39"/>
      <c r="Z1454" s="37"/>
      <c r="AA1454" s="40"/>
      <c r="AB1454" s="78"/>
      <c r="AC1454" s="40"/>
    </row>
    <row r="1455" spans="4:29" x14ac:dyDescent="0.35">
      <c r="D1455" s="37"/>
      <c r="E1455" s="37"/>
      <c r="F1455" s="37"/>
      <c r="G1455" s="37"/>
      <c r="H1455" s="37"/>
      <c r="I1455" s="38"/>
      <c r="J1455" s="37"/>
      <c r="K1455" s="38"/>
      <c r="L1455" s="37"/>
      <c r="M1455" s="37"/>
      <c r="N1455" s="37"/>
      <c r="O1455" s="37"/>
      <c r="P1455" s="37"/>
      <c r="Q1455" s="37"/>
      <c r="R1455" s="37"/>
      <c r="S1455" s="37"/>
      <c r="T1455" s="37"/>
      <c r="U1455" s="37"/>
      <c r="V1455" s="37"/>
      <c r="W1455" s="37"/>
      <c r="X1455" s="37"/>
      <c r="Y1455" s="39"/>
      <c r="Z1455" s="37"/>
      <c r="AA1455" s="40"/>
      <c r="AB1455" s="78"/>
      <c r="AC1455" s="40"/>
    </row>
    <row r="1456" spans="4:29" x14ac:dyDescent="0.35">
      <c r="D1456" s="37"/>
      <c r="E1456" s="37"/>
      <c r="F1456" s="37"/>
      <c r="G1456" s="37"/>
      <c r="H1456" s="37"/>
      <c r="I1456" s="38"/>
      <c r="J1456" s="37"/>
      <c r="K1456" s="38"/>
      <c r="L1456" s="37"/>
      <c r="M1456" s="37"/>
      <c r="N1456" s="37"/>
      <c r="O1456" s="37"/>
      <c r="P1456" s="37"/>
      <c r="Q1456" s="37"/>
      <c r="R1456" s="37"/>
      <c r="S1456" s="37"/>
      <c r="T1456" s="37"/>
      <c r="U1456" s="37"/>
      <c r="V1456" s="37"/>
      <c r="W1456" s="37"/>
      <c r="X1456" s="37"/>
      <c r="Y1456" s="39"/>
      <c r="Z1456" s="37"/>
      <c r="AA1456" s="40"/>
      <c r="AB1456" s="78"/>
      <c r="AC1456" s="40"/>
    </row>
    <row r="1457" spans="4:29" x14ac:dyDescent="0.35">
      <c r="D1457" s="41"/>
      <c r="E1457" s="41"/>
      <c r="F1457" s="41"/>
      <c r="G1457" s="41"/>
      <c r="H1457" s="41"/>
      <c r="I1457" s="42"/>
      <c r="J1457" s="41"/>
      <c r="K1457" s="42"/>
      <c r="L1457" s="41"/>
      <c r="M1457" s="41"/>
      <c r="N1457" s="41"/>
      <c r="O1457" s="41"/>
      <c r="P1457" s="41"/>
      <c r="Q1457" s="41"/>
      <c r="R1457" s="41"/>
      <c r="S1457" s="41"/>
      <c r="T1457" s="41"/>
      <c r="U1457" s="41"/>
      <c r="V1457" s="41"/>
      <c r="W1457" s="41"/>
      <c r="X1457" s="41"/>
      <c r="Y1457" s="43"/>
      <c r="Z1457" s="41"/>
      <c r="AA1457" s="44"/>
      <c r="AB1457" s="79"/>
      <c r="AC1457" s="44"/>
    </row>
    <row r="1458" spans="4:29" x14ac:dyDescent="0.35">
      <c r="D1458" s="41"/>
      <c r="E1458" s="41"/>
      <c r="F1458" s="41"/>
      <c r="G1458" s="41"/>
      <c r="H1458" s="41"/>
      <c r="I1458" s="42"/>
      <c r="J1458" s="41"/>
      <c r="K1458" s="42"/>
      <c r="L1458" s="41"/>
      <c r="M1458" s="41"/>
      <c r="N1458" s="41"/>
      <c r="O1458" s="41"/>
      <c r="P1458" s="41"/>
      <c r="Q1458" s="41"/>
      <c r="R1458" s="41"/>
      <c r="S1458" s="41"/>
      <c r="T1458" s="41"/>
      <c r="U1458" s="41"/>
      <c r="V1458" s="41"/>
      <c r="W1458" s="41"/>
      <c r="X1458" s="41"/>
      <c r="Y1458" s="43"/>
      <c r="Z1458" s="41"/>
      <c r="AA1458" s="44"/>
      <c r="AB1458" s="79"/>
      <c r="AC1458" s="44"/>
    </row>
    <row r="1459" spans="4:29" x14ac:dyDescent="0.35">
      <c r="D1459" s="37"/>
      <c r="E1459" s="37"/>
      <c r="F1459" s="37"/>
      <c r="G1459" s="37"/>
      <c r="H1459" s="37"/>
      <c r="I1459" s="38"/>
      <c r="J1459" s="37"/>
      <c r="K1459" s="38"/>
      <c r="L1459" s="37"/>
      <c r="M1459" s="37"/>
      <c r="N1459" s="37"/>
      <c r="O1459" s="37"/>
      <c r="P1459" s="37"/>
      <c r="Q1459" s="37"/>
      <c r="R1459" s="37"/>
      <c r="S1459" s="37"/>
      <c r="T1459" s="37"/>
      <c r="U1459" s="37"/>
      <c r="V1459" s="37"/>
      <c r="W1459" s="37"/>
      <c r="X1459" s="37"/>
      <c r="Y1459" s="39"/>
      <c r="Z1459" s="37"/>
      <c r="AA1459" s="40"/>
      <c r="AB1459" s="78"/>
      <c r="AC1459" s="40"/>
    </row>
    <row r="1460" spans="4:29" x14ac:dyDescent="0.35">
      <c r="D1460" s="37"/>
      <c r="E1460" s="37"/>
      <c r="F1460" s="37"/>
      <c r="G1460" s="37"/>
      <c r="H1460" s="37"/>
      <c r="I1460" s="38"/>
      <c r="J1460" s="37"/>
      <c r="K1460" s="38"/>
      <c r="L1460" s="37"/>
      <c r="M1460" s="37"/>
      <c r="N1460" s="37"/>
      <c r="O1460" s="37"/>
      <c r="P1460" s="37"/>
      <c r="Q1460" s="37"/>
      <c r="R1460" s="37"/>
      <c r="S1460" s="37"/>
      <c r="T1460" s="37"/>
      <c r="U1460" s="37"/>
      <c r="V1460" s="37"/>
      <c r="W1460" s="37"/>
      <c r="X1460" s="37"/>
      <c r="Y1460" s="39"/>
      <c r="Z1460" s="37"/>
      <c r="AA1460" s="40"/>
      <c r="AB1460" s="78"/>
      <c r="AC1460" s="40"/>
    </row>
    <row r="1461" spans="4:29" x14ac:dyDescent="0.35">
      <c r="D1461" s="37"/>
      <c r="E1461" s="37"/>
      <c r="F1461" s="37"/>
      <c r="G1461" s="37"/>
      <c r="H1461" s="37"/>
      <c r="I1461" s="38"/>
      <c r="J1461" s="37"/>
      <c r="K1461" s="38"/>
      <c r="L1461" s="37"/>
      <c r="M1461" s="37"/>
      <c r="N1461" s="37"/>
      <c r="O1461" s="37"/>
      <c r="P1461" s="37"/>
      <c r="Q1461" s="37"/>
      <c r="R1461" s="37"/>
      <c r="S1461" s="37"/>
      <c r="T1461" s="37"/>
      <c r="U1461" s="37"/>
      <c r="V1461" s="37"/>
      <c r="W1461" s="37"/>
      <c r="X1461" s="37"/>
      <c r="Y1461" s="39"/>
      <c r="Z1461" s="37"/>
      <c r="AA1461" s="40"/>
      <c r="AB1461" s="78"/>
      <c r="AC1461" s="40"/>
    </row>
    <row r="1462" spans="4:29" x14ac:dyDescent="0.35">
      <c r="D1462" s="37"/>
      <c r="E1462" s="37"/>
      <c r="F1462" s="37"/>
      <c r="G1462" s="37"/>
      <c r="H1462" s="37"/>
      <c r="I1462" s="38"/>
      <c r="J1462" s="37"/>
      <c r="K1462" s="38"/>
      <c r="L1462" s="37"/>
      <c r="M1462" s="37"/>
      <c r="N1462" s="37"/>
      <c r="O1462" s="37"/>
      <c r="P1462" s="37"/>
      <c r="Q1462" s="37"/>
      <c r="R1462" s="37"/>
      <c r="S1462" s="37"/>
      <c r="T1462" s="37"/>
      <c r="U1462" s="37"/>
      <c r="V1462" s="37"/>
      <c r="W1462" s="37"/>
      <c r="X1462" s="37"/>
      <c r="Y1462" s="39"/>
      <c r="Z1462" s="37"/>
      <c r="AA1462" s="40"/>
      <c r="AB1462" s="78"/>
      <c r="AC1462" s="40"/>
    </row>
    <row r="1463" spans="4:29" x14ac:dyDescent="0.35">
      <c r="D1463" s="41"/>
      <c r="E1463" s="41"/>
      <c r="F1463" s="41"/>
      <c r="G1463" s="41"/>
      <c r="H1463" s="41"/>
      <c r="I1463" s="42"/>
      <c r="J1463" s="41"/>
      <c r="K1463" s="42"/>
      <c r="L1463" s="41"/>
      <c r="M1463" s="41"/>
      <c r="N1463" s="41"/>
      <c r="O1463" s="41"/>
      <c r="P1463" s="41"/>
      <c r="Q1463" s="41"/>
      <c r="R1463" s="41"/>
      <c r="S1463" s="41"/>
      <c r="T1463" s="41"/>
      <c r="U1463" s="41"/>
      <c r="V1463" s="41"/>
      <c r="W1463" s="41"/>
      <c r="X1463" s="41"/>
      <c r="Y1463" s="43"/>
      <c r="Z1463" s="41"/>
      <c r="AA1463" s="44"/>
      <c r="AB1463" s="79"/>
      <c r="AC1463" s="44"/>
    </row>
    <row r="1464" spans="4:29" x14ac:dyDescent="0.35">
      <c r="D1464" s="41"/>
      <c r="E1464" s="41"/>
      <c r="F1464" s="41"/>
      <c r="G1464" s="41"/>
      <c r="H1464" s="41"/>
      <c r="I1464" s="42"/>
      <c r="J1464" s="41"/>
      <c r="K1464" s="42"/>
      <c r="L1464" s="41"/>
      <c r="M1464" s="41"/>
      <c r="N1464" s="41"/>
      <c r="O1464" s="41"/>
      <c r="P1464" s="41"/>
      <c r="Q1464" s="41"/>
      <c r="R1464" s="41"/>
      <c r="S1464" s="41"/>
      <c r="T1464" s="41"/>
      <c r="U1464" s="41"/>
      <c r="V1464" s="41"/>
      <c r="W1464" s="41"/>
      <c r="X1464" s="41"/>
      <c r="Y1464" s="43"/>
      <c r="Z1464" s="41"/>
      <c r="AA1464" s="44"/>
      <c r="AB1464" s="79"/>
      <c r="AC1464" s="44"/>
    </row>
    <row r="1465" spans="4:29" x14ac:dyDescent="0.35">
      <c r="D1465" s="37"/>
      <c r="E1465" s="37"/>
      <c r="F1465" s="37"/>
      <c r="G1465" s="37"/>
      <c r="H1465" s="37"/>
      <c r="I1465" s="38"/>
      <c r="J1465" s="37"/>
      <c r="K1465" s="38"/>
      <c r="L1465" s="37"/>
      <c r="M1465" s="37"/>
      <c r="N1465" s="37"/>
      <c r="O1465" s="37"/>
      <c r="P1465" s="37"/>
      <c r="Q1465" s="37"/>
      <c r="R1465" s="37"/>
      <c r="S1465" s="37"/>
      <c r="T1465" s="37"/>
      <c r="U1465" s="37"/>
      <c r="V1465" s="37"/>
      <c r="W1465" s="37"/>
      <c r="X1465" s="37"/>
      <c r="Y1465" s="39"/>
      <c r="Z1465" s="37"/>
      <c r="AA1465" s="40"/>
      <c r="AB1465" s="78"/>
      <c r="AC1465" s="40"/>
    </row>
    <row r="1466" spans="4:29" x14ac:dyDescent="0.35">
      <c r="D1466" s="37"/>
      <c r="E1466" s="37"/>
      <c r="F1466" s="37"/>
      <c r="G1466" s="37"/>
      <c r="H1466" s="37"/>
      <c r="I1466" s="38"/>
      <c r="J1466" s="37"/>
      <c r="K1466" s="38"/>
      <c r="L1466" s="37"/>
      <c r="M1466" s="37"/>
      <c r="N1466" s="37"/>
      <c r="O1466" s="37"/>
      <c r="P1466" s="37"/>
      <c r="Q1466" s="37"/>
      <c r="R1466" s="37"/>
      <c r="S1466" s="37"/>
      <c r="T1466" s="37"/>
      <c r="U1466" s="37"/>
      <c r="V1466" s="37"/>
      <c r="W1466" s="37"/>
      <c r="X1466" s="37"/>
      <c r="Y1466" s="39"/>
      <c r="Z1466" s="37"/>
      <c r="AA1466" s="40"/>
      <c r="AB1466" s="78"/>
      <c r="AC1466" s="40"/>
    </row>
    <row r="1467" spans="4:29" x14ac:dyDescent="0.35">
      <c r="D1467" s="37"/>
      <c r="E1467" s="37"/>
      <c r="F1467" s="37"/>
      <c r="G1467" s="37"/>
      <c r="H1467" s="37"/>
      <c r="I1467" s="38"/>
      <c r="J1467" s="37"/>
      <c r="K1467" s="38"/>
      <c r="L1467" s="37"/>
      <c r="M1467" s="37"/>
      <c r="N1467" s="37"/>
      <c r="O1467" s="37"/>
      <c r="P1467" s="37"/>
      <c r="Q1467" s="37"/>
      <c r="R1467" s="37"/>
      <c r="S1467" s="37"/>
      <c r="T1467" s="37"/>
      <c r="U1467" s="37"/>
      <c r="V1467" s="37"/>
      <c r="W1467" s="37"/>
      <c r="X1467" s="37"/>
      <c r="Y1467" s="39"/>
      <c r="Z1467" s="37"/>
      <c r="AA1467" s="40"/>
      <c r="AB1467" s="78"/>
      <c r="AC1467" s="40"/>
    </row>
    <row r="1468" spans="4:29" x14ac:dyDescent="0.35">
      <c r="D1468" s="37"/>
      <c r="E1468" s="37"/>
      <c r="F1468" s="37"/>
      <c r="G1468" s="37"/>
      <c r="H1468" s="37"/>
      <c r="I1468" s="38"/>
      <c r="J1468" s="37"/>
      <c r="K1468" s="38"/>
      <c r="L1468" s="37"/>
      <c r="M1468" s="37"/>
      <c r="N1468" s="37"/>
      <c r="O1468" s="37"/>
      <c r="P1468" s="37"/>
      <c r="Q1468" s="37"/>
      <c r="R1468" s="37"/>
      <c r="S1468" s="37"/>
      <c r="T1468" s="37"/>
      <c r="U1468" s="37"/>
      <c r="V1468" s="37"/>
      <c r="W1468" s="37"/>
      <c r="X1468" s="37"/>
      <c r="Y1468" s="39"/>
      <c r="Z1468" s="37"/>
      <c r="AA1468" s="40"/>
      <c r="AB1468" s="78"/>
      <c r="AC1468" s="40"/>
    </row>
    <row r="1469" spans="4:29" x14ac:dyDescent="0.35">
      <c r="D1469" s="37"/>
      <c r="E1469" s="37"/>
      <c r="F1469" s="37"/>
      <c r="G1469" s="37"/>
      <c r="H1469" s="37"/>
      <c r="I1469" s="38"/>
      <c r="J1469" s="37"/>
      <c r="K1469" s="38"/>
      <c r="L1469" s="37"/>
      <c r="M1469" s="37"/>
      <c r="N1469" s="37"/>
      <c r="O1469" s="37"/>
      <c r="P1469" s="37"/>
      <c r="Q1469" s="37"/>
      <c r="R1469" s="37"/>
      <c r="S1469" s="37"/>
      <c r="T1469" s="37"/>
      <c r="U1469" s="37"/>
      <c r="V1469" s="37"/>
      <c r="W1469" s="37"/>
      <c r="X1469" s="37"/>
      <c r="Y1469" s="39"/>
      <c r="Z1469" s="37"/>
      <c r="AA1469" s="40"/>
      <c r="AB1469" s="78"/>
      <c r="AC1469" s="40"/>
    </row>
    <row r="1470" spans="4:29" x14ac:dyDescent="0.35">
      <c r="D1470" s="37"/>
      <c r="E1470" s="37"/>
      <c r="F1470" s="37"/>
      <c r="G1470" s="37"/>
      <c r="H1470" s="37"/>
      <c r="I1470" s="38"/>
      <c r="J1470" s="37"/>
      <c r="K1470" s="38"/>
      <c r="L1470" s="37"/>
      <c r="M1470" s="37"/>
      <c r="N1470" s="37"/>
      <c r="O1470" s="37"/>
      <c r="P1470" s="37"/>
      <c r="Q1470" s="37"/>
      <c r="R1470" s="37"/>
      <c r="S1470" s="37"/>
      <c r="T1470" s="37"/>
      <c r="U1470" s="37"/>
      <c r="V1470" s="37"/>
      <c r="W1470" s="37"/>
      <c r="X1470" s="37"/>
      <c r="Y1470" s="39"/>
      <c r="Z1470" s="37"/>
      <c r="AA1470" s="40"/>
      <c r="AB1470" s="78"/>
      <c r="AC1470" s="40"/>
    </row>
    <row r="1471" spans="4:29" x14ac:dyDescent="0.35">
      <c r="D1471" s="37"/>
      <c r="E1471" s="37"/>
      <c r="F1471" s="37"/>
      <c r="G1471" s="37"/>
      <c r="H1471" s="37"/>
      <c r="I1471" s="38"/>
      <c r="J1471" s="37"/>
      <c r="K1471" s="38"/>
      <c r="L1471" s="37"/>
      <c r="M1471" s="37"/>
      <c r="N1471" s="37"/>
      <c r="O1471" s="37"/>
      <c r="P1471" s="37"/>
      <c r="Q1471" s="37"/>
      <c r="R1471" s="37"/>
      <c r="S1471" s="37"/>
      <c r="T1471" s="37"/>
      <c r="U1471" s="37"/>
      <c r="V1471" s="37"/>
      <c r="W1471" s="37"/>
      <c r="X1471" s="37"/>
      <c r="Y1471" s="39"/>
      <c r="Z1471" s="37"/>
      <c r="AA1471" s="40"/>
      <c r="AB1471" s="78"/>
      <c r="AC1471" s="40"/>
    </row>
    <row r="1472" spans="4:29" x14ac:dyDescent="0.35">
      <c r="D1472" s="37"/>
      <c r="E1472" s="37"/>
      <c r="F1472" s="37"/>
      <c r="G1472" s="37"/>
      <c r="H1472" s="37"/>
      <c r="I1472" s="38"/>
      <c r="J1472" s="37"/>
      <c r="K1472" s="38"/>
      <c r="L1472" s="37"/>
      <c r="M1472" s="37"/>
      <c r="N1472" s="37"/>
      <c r="O1472" s="37"/>
      <c r="P1472" s="37"/>
      <c r="Q1472" s="37"/>
      <c r="R1472" s="37"/>
      <c r="S1472" s="37"/>
      <c r="T1472" s="37"/>
      <c r="U1472" s="37"/>
      <c r="V1472" s="37"/>
      <c r="W1472" s="37"/>
      <c r="X1472" s="37"/>
      <c r="Y1472" s="39"/>
      <c r="Z1472" s="37"/>
      <c r="AA1472" s="40"/>
      <c r="AB1472" s="78"/>
      <c r="AC1472" s="40"/>
    </row>
    <row r="1473" spans="4:29" x14ac:dyDescent="0.35">
      <c r="D1473" s="37"/>
      <c r="E1473" s="37"/>
      <c r="F1473" s="37"/>
      <c r="G1473" s="37"/>
      <c r="H1473" s="37"/>
      <c r="I1473" s="38"/>
      <c r="J1473" s="37"/>
      <c r="K1473" s="38"/>
      <c r="L1473" s="37"/>
      <c r="M1473" s="37"/>
      <c r="N1473" s="37"/>
      <c r="O1473" s="37"/>
      <c r="P1473" s="37"/>
      <c r="Q1473" s="37"/>
      <c r="R1473" s="37"/>
      <c r="S1473" s="37"/>
      <c r="T1473" s="37"/>
      <c r="U1473" s="37"/>
      <c r="V1473" s="37"/>
      <c r="W1473" s="37"/>
      <c r="X1473" s="37"/>
      <c r="Y1473" s="39"/>
      <c r="Z1473" s="37"/>
      <c r="AA1473" s="40"/>
      <c r="AB1473" s="78"/>
      <c r="AC1473" s="40"/>
    </row>
    <row r="1474" spans="4:29" x14ac:dyDescent="0.35">
      <c r="D1474" s="37"/>
      <c r="E1474" s="37"/>
      <c r="F1474" s="37"/>
      <c r="G1474" s="37"/>
      <c r="H1474" s="37"/>
      <c r="I1474" s="38"/>
      <c r="J1474" s="37"/>
      <c r="K1474" s="38"/>
      <c r="L1474" s="37"/>
      <c r="M1474" s="37"/>
      <c r="N1474" s="37"/>
      <c r="O1474" s="37"/>
      <c r="P1474" s="37"/>
      <c r="Q1474" s="37"/>
      <c r="R1474" s="37"/>
      <c r="S1474" s="37"/>
      <c r="T1474" s="37"/>
      <c r="U1474" s="37"/>
      <c r="V1474" s="37"/>
      <c r="W1474" s="37"/>
      <c r="X1474" s="37"/>
      <c r="Y1474" s="39"/>
      <c r="Z1474" s="37"/>
      <c r="AA1474" s="40"/>
      <c r="AB1474" s="78"/>
      <c r="AC1474" s="40"/>
    </row>
    <row r="1475" spans="4:29" x14ac:dyDescent="0.35">
      <c r="D1475" s="37"/>
      <c r="E1475" s="37"/>
      <c r="F1475" s="37"/>
      <c r="G1475" s="37"/>
      <c r="H1475" s="37"/>
      <c r="I1475" s="38"/>
      <c r="J1475" s="37"/>
      <c r="K1475" s="38"/>
      <c r="L1475" s="37"/>
      <c r="M1475" s="37"/>
      <c r="N1475" s="37"/>
      <c r="O1475" s="37"/>
      <c r="P1475" s="37"/>
      <c r="Q1475" s="37"/>
      <c r="R1475" s="37"/>
      <c r="S1475" s="37"/>
      <c r="T1475" s="37"/>
      <c r="U1475" s="37"/>
      <c r="V1475" s="37"/>
      <c r="W1475" s="37"/>
      <c r="X1475" s="37"/>
      <c r="Y1475" s="39"/>
      <c r="Z1475" s="37"/>
      <c r="AA1475" s="40"/>
      <c r="AB1475" s="78"/>
      <c r="AC1475" s="40"/>
    </row>
    <row r="1476" spans="4:29" x14ac:dyDescent="0.35">
      <c r="D1476" s="41"/>
      <c r="E1476" s="41"/>
      <c r="F1476" s="41"/>
      <c r="G1476" s="41"/>
      <c r="H1476" s="41"/>
      <c r="I1476" s="42"/>
      <c r="J1476" s="41"/>
      <c r="K1476" s="42"/>
      <c r="L1476" s="41"/>
      <c r="M1476" s="41"/>
      <c r="N1476" s="41"/>
      <c r="O1476" s="41"/>
      <c r="P1476" s="41"/>
      <c r="Q1476" s="41"/>
      <c r="R1476" s="41"/>
      <c r="S1476" s="41"/>
      <c r="T1476" s="41"/>
      <c r="U1476" s="41"/>
      <c r="V1476" s="41"/>
      <c r="W1476" s="41"/>
      <c r="X1476" s="41"/>
      <c r="Y1476" s="43"/>
      <c r="Z1476" s="41"/>
      <c r="AA1476" s="44"/>
      <c r="AB1476" s="79"/>
      <c r="AC1476" s="44"/>
    </row>
    <row r="1477" spans="4:29" x14ac:dyDescent="0.35">
      <c r="D1477" s="41"/>
      <c r="E1477" s="41"/>
      <c r="F1477" s="41"/>
      <c r="G1477" s="41"/>
      <c r="H1477" s="41"/>
      <c r="I1477" s="42"/>
      <c r="J1477" s="41"/>
      <c r="K1477" s="42"/>
      <c r="L1477" s="41"/>
      <c r="M1477" s="41"/>
      <c r="N1477" s="41"/>
      <c r="O1477" s="41"/>
      <c r="P1477" s="41"/>
      <c r="Q1477" s="41"/>
      <c r="R1477" s="41"/>
      <c r="S1477" s="41"/>
      <c r="T1477" s="41"/>
      <c r="U1477" s="41"/>
      <c r="V1477" s="41"/>
      <c r="W1477" s="41"/>
      <c r="X1477" s="41"/>
      <c r="Y1477" s="43"/>
      <c r="Z1477" s="41"/>
      <c r="AA1477" s="44"/>
      <c r="AB1477" s="79"/>
      <c r="AC1477" s="44"/>
    </row>
    <row r="1478" spans="4:29" x14ac:dyDescent="0.35">
      <c r="D1478" s="41"/>
      <c r="E1478" s="41"/>
      <c r="F1478" s="41"/>
      <c r="G1478" s="41"/>
      <c r="H1478" s="41"/>
      <c r="I1478" s="42"/>
      <c r="J1478" s="41"/>
      <c r="K1478" s="42"/>
      <c r="L1478" s="41"/>
      <c r="M1478" s="41"/>
      <c r="N1478" s="41"/>
      <c r="O1478" s="41"/>
      <c r="P1478" s="41"/>
      <c r="Q1478" s="41"/>
      <c r="R1478" s="41"/>
      <c r="S1478" s="41"/>
      <c r="T1478" s="41"/>
      <c r="U1478" s="41"/>
      <c r="V1478" s="41"/>
      <c r="W1478" s="41"/>
      <c r="X1478" s="41"/>
      <c r="Y1478" s="43"/>
      <c r="Z1478" s="41"/>
      <c r="AA1478" s="44"/>
      <c r="AB1478" s="79"/>
      <c r="AC1478" s="44"/>
    </row>
    <row r="1479" spans="4:29" x14ac:dyDescent="0.35">
      <c r="D1479" s="41"/>
      <c r="E1479" s="41"/>
      <c r="F1479" s="41"/>
      <c r="G1479" s="41"/>
      <c r="H1479" s="41"/>
      <c r="I1479" s="42"/>
      <c r="J1479" s="41"/>
      <c r="K1479" s="42"/>
      <c r="L1479" s="41"/>
      <c r="M1479" s="41"/>
      <c r="N1479" s="41"/>
      <c r="O1479" s="41"/>
      <c r="P1479" s="41"/>
      <c r="Q1479" s="41"/>
      <c r="R1479" s="41"/>
      <c r="S1479" s="41"/>
      <c r="T1479" s="41"/>
      <c r="U1479" s="41"/>
      <c r="V1479" s="41"/>
      <c r="W1479" s="41"/>
      <c r="X1479" s="41"/>
      <c r="Y1479" s="43"/>
      <c r="Z1479" s="41"/>
      <c r="AA1479" s="44"/>
      <c r="AB1479" s="79"/>
      <c r="AC1479" s="44"/>
    </row>
    <row r="1480" spans="4:29" x14ac:dyDescent="0.35">
      <c r="D1480" s="37"/>
      <c r="E1480" s="37"/>
      <c r="F1480" s="37"/>
      <c r="G1480" s="37"/>
      <c r="H1480" s="37"/>
      <c r="I1480" s="38"/>
      <c r="J1480" s="37"/>
      <c r="K1480" s="38"/>
      <c r="L1480" s="37"/>
      <c r="M1480" s="37"/>
      <c r="N1480" s="37"/>
      <c r="O1480" s="37"/>
      <c r="P1480" s="37"/>
      <c r="Q1480" s="37"/>
      <c r="R1480" s="37"/>
      <c r="S1480" s="37"/>
      <c r="T1480" s="37"/>
      <c r="U1480" s="37"/>
      <c r="V1480" s="37"/>
      <c r="W1480" s="37"/>
      <c r="X1480" s="37"/>
      <c r="Y1480" s="39"/>
      <c r="Z1480" s="37"/>
      <c r="AA1480" s="40"/>
      <c r="AB1480" s="78"/>
      <c r="AC1480" s="40"/>
    </row>
    <row r="1481" spans="4:29" x14ac:dyDescent="0.35">
      <c r="D1481" s="37"/>
      <c r="E1481" s="37"/>
      <c r="F1481" s="37"/>
      <c r="G1481" s="37"/>
      <c r="H1481" s="37"/>
      <c r="I1481" s="38"/>
      <c r="J1481" s="37"/>
      <c r="K1481" s="38"/>
      <c r="L1481" s="37"/>
      <c r="M1481" s="37"/>
      <c r="N1481" s="37"/>
      <c r="O1481" s="37"/>
      <c r="P1481" s="37"/>
      <c r="Q1481" s="37"/>
      <c r="R1481" s="37"/>
      <c r="S1481" s="37"/>
      <c r="T1481" s="37"/>
      <c r="U1481" s="37"/>
      <c r="V1481" s="37"/>
      <c r="W1481" s="37"/>
      <c r="X1481" s="37"/>
      <c r="Y1481" s="39"/>
      <c r="Z1481" s="37"/>
      <c r="AA1481" s="40"/>
      <c r="AB1481" s="78"/>
      <c r="AC1481" s="40"/>
    </row>
    <row r="1482" spans="4:29" x14ac:dyDescent="0.35">
      <c r="D1482" s="37"/>
      <c r="E1482" s="37"/>
      <c r="F1482" s="37"/>
      <c r="G1482" s="37"/>
      <c r="H1482" s="37"/>
      <c r="I1482" s="38"/>
      <c r="J1482" s="37"/>
      <c r="K1482" s="38"/>
      <c r="L1482" s="37"/>
      <c r="M1482" s="37"/>
      <c r="N1482" s="37"/>
      <c r="O1482" s="37"/>
      <c r="P1482" s="37"/>
      <c r="Q1482" s="37"/>
      <c r="R1482" s="37"/>
      <c r="S1482" s="37"/>
      <c r="T1482" s="37"/>
      <c r="U1482" s="37"/>
      <c r="V1482" s="37"/>
      <c r="W1482" s="37"/>
      <c r="X1482" s="37"/>
      <c r="Y1482" s="39"/>
      <c r="Z1482" s="37"/>
      <c r="AA1482" s="40"/>
      <c r="AB1482" s="78"/>
      <c r="AC1482" s="40"/>
    </row>
    <row r="1483" spans="4:29" x14ac:dyDescent="0.35">
      <c r="D1483" s="37"/>
      <c r="E1483" s="37"/>
      <c r="F1483" s="37"/>
      <c r="G1483" s="37"/>
      <c r="H1483" s="37"/>
      <c r="I1483" s="38"/>
      <c r="J1483" s="37"/>
      <c r="K1483" s="38"/>
      <c r="L1483" s="37"/>
      <c r="M1483" s="37"/>
      <c r="N1483" s="37"/>
      <c r="O1483" s="37"/>
      <c r="P1483" s="37"/>
      <c r="Q1483" s="37"/>
      <c r="R1483" s="37"/>
      <c r="S1483" s="37"/>
      <c r="T1483" s="37"/>
      <c r="U1483" s="37"/>
      <c r="V1483" s="37"/>
      <c r="W1483" s="37"/>
      <c r="X1483" s="37"/>
      <c r="Y1483" s="39"/>
      <c r="Z1483" s="37"/>
      <c r="AA1483" s="40"/>
      <c r="AB1483" s="78"/>
      <c r="AC1483" s="40"/>
    </row>
    <row r="1484" spans="4:29" x14ac:dyDescent="0.35">
      <c r="D1484" s="37"/>
      <c r="E1484" s="37"/>
      <c r="F1484" s="37"/>
      <c r="G1484" s="37"/>
      <c r="H1484" s="37"/>
      <c r="I1484" s="38"/>
      <c r="J1484" s="37"/>
      <c r="K1484" s="38"/>
      <c r="L1484" s="37"/>
      <c r="M1484" s="37"/>
      <c r="N1484" s="37"/>
      <c r="O1484" s="37"/>
      <c r="P1484" s="37"/>
      <c r="Q1484" s="37"/>
      <c r="R1484" s="37"/>
      <c r="S1484" s="37"/>
      <c r="T1484" s="37"/>
      <c r="U1484" s="37"/>
      <c r="V1484" s="37"/>
      <c r="W1484" s="37"/>
      <c r="X1484" s="37"/>
      <c r="Y1484" s="39"/>
      <c r="Z1484" s="37"/>
      <c r="AA1484" s="40"/>
      <c r="AB1484" s="78"/>
      <c r="AC1484" s="40"/>
    </row>
    <row r="1485" spans="4:29" x14ac:dyDescent="0.35">
      <c r="D1485" s="37"/>
      <c r="E1485" s="37"/>
      <c r="F1485" s="37"/>
      <c r="G1485" s="37"/>
      <c r="H1485" s="37"/>
      <c r="I1485" s="38"/>
      <c r="J1485" s="37"/>
      <c r="K1485" s="38"/>
      <c r="L1485" s="37"/>
      <c r="M1485" s="37"/>
      <c r="N1485" s="37"/>
      <c r="O1485" s="37"/>
      <c r="P1485" s="37"/>
      <c r="Q1485" s="37"/>
      <c r="R1485" s="37"/>
      <c r="S1485" s="37"/>
      <c r="T1485" s="37"/>
      <c r="U1485" s="37"/>
      <c r="V1485" s="37"/>
      <c r="W1485" s="37"/>
      <c r="X1485" s="37"/>
      <c r="Y1485" s="39"/>
      <c r="Z1485" s="37"/>
      <c r="AA1485" s="40"/>
      <c r="AB1485" s="78"/>
      <c r="AC1485" s="40"/>
    </row>
    <row r="1486" spans="4:29" x14ac:dyDescent="0.35">
      <c r="D1486" s="41"/>
      <c r="E1486" s="41"/>
      <c r="F1486" s="41"/>
      <c r="G1486" s="41"/>
      <c r="H1486" s="41"/>
      <c r="I1486" s="42"/>
      <c r="J1486" s="41"/>
      <c r="K1486" s="42"/>
      <c r="L1486" s="41"/>
      <c r="M1486" s="41"/>
      <c r="N1486" s="41"/>
      <c r="O1486" s="41"/>
      <c r="P1486" s="41"/>
      <c r="Q1486" s="41"/>
      <c r="R1486" s="41"/>
      <c r="S1486" s="41"/>
      <c r="T1486" s="41"/>
      <c r="U1486" s="41"/>
      <c r="V1486" s="41"/>
      <c r="W1486" s="41"/>
      <c r="X1486" s="41"/>
      <c r="Y1486" s="43"/>
      <c r="Z1486" s="41"/>
      <c r="AA1486" s="44"/>
      <c r="AB1486" s="79"/>
      <c r="AC1486" s="44"/>
    </row>
    <row r="1487" spans="4:29" x14ac:dyDescent="0.35">
      <c r="D1487" s="41"/>
      <c r="E1487" s="41"/>
      <c r="F1487" s="41"/>
      <c r="G1487" s="41"/>
      <c r="H1487" s="41"/>
      <c r="I1487" s="42"/>
      <c r="J1487" s="41"/>
      <c r="K1487" s="42"/>
      <c r="L1487" s="41"/>
      <c r="M1487" s="41"/>
      <c r="N1487" s="41"/>
      <c r="O1487" s="41"/>
      <c r="P1487" s="41"/>
      <c r="Q1487" s="41"/>
      <c r="R1487" s="41"/>
      <c r="S1487" s="41"/>
      <c r="T1487" s="41"/>
      <c r="U1487" s="41"/>
      <c r="V1487" s="41"/>
      <c r="W1487" s="41"/>
      <c r="X1487" s="41"/>
      <c r="Y1487" s="43"/>
      <c r="Z1487" s="41"/>
      <c r="AA1487" s="44"/>
      <c r="AB1487" s="79"/>
      <c r="AC1487" s="44"/>
    </row>
    <row r="1488" spans="4:29" x14ac:dyDescent="0.35">
      <c r="D1488" s="41"/>
      <c r="E1488" s="41"/>
      <c r="F1488" s="41"/>
      <c r="G1488" s="41"/>
      <c r="H1488" s="41"/>
      <c r="I1488" s="42"/>
      <c r="J1488" s="41"/>
      <c r="K1488" s="42"/>
      <c r="L1488" s="41"/>
      <c r="M1488" s="41"/>
      <c r="N1488" s="41"/>
      <c r="O1488" s="41"/>
      <c r="P1488" s="41"/>
      <c r="Q1488" s="41"/>
      <c r="R1488" s="41"/>
      <c r="S1488" s="41"/>
      <c r="T1488" s="41"/>
      <c r="U1488" s="41"/>
      <c r="V1488" s="41"/>
      <c r="W1488" s="41"/>
      <c r="X1488" s="41"/>
      <c r="Y1488" s="43"/>
      <c r="Z1488" s="41"/>
      <c r="AA1488" s="44"/>
      <c r="AB1488" s="79"/>
      <c r="AC1488" s="44"/>
    </row>
    <row r="1489" spans="4:29" x14ac:dyDescent="0.35">
      <c r="D1489" s="37"/>
      <c r="E1489" s="37"/>
      <c r="F1489" s="37"/>
      <c r="G1489" s="37"/>
      <c r="H1489" s="37"/>
      <c r="I1489" s="38"/>
      <c r="J1489" s="37"/>
      <c r="K1489" s="38"/>
      <c r="L1489" s="37"/>
      <c r="M1489" s="37"/>
      <c r="N1489" s="37"/>
      <c r="O1489" s="37"/>
      <c r="P1489" s="37"/>
      <c r="Q1489" s="37"/>
      <c r="R1489" s="37"/>
      <c r="S1489" s="37"/>
      <c r="T1489" s="37"/>
      <c r="U1489" s="37"/>
      <c r="V1489" s="37"/>
      <c r="W1489" s="37"/>
      <c r="X1489" s="37"/>
      <c r="Y1489" s="39"/>
      <c r="Z1489" s="37"/>
      <c r="AA1489" s="40"/>
      <c r="AB1489" s="78"/>
      <c r="AC1489" s="40"/>
    </row>
    <row r="1490" spans="4:29" x14ac:dyDescent="0.35">
      <c r="D1490" s="37"/>
      <c r="E1490" s="37"/>
      <c r="F1490" s="37"/>
      <c r="G1490" s="37"/>
      <c r="H1490" s="37"/>
      <c r="I1490" s="38"/>
      <c r="J1490" s="37"/>
      <c r="K1490" s="38"/>
      <c r="L1490" s="37"/>
      <c r="M1490" s="37"/>
      <c r="N1490" s="37"/>
      <c r="O1490" s="37"/>
      <c r="P1490" s="37"/>
      <c r="Q1490" s="37"/>
      <c r="R1490" s="37"/>
      <c r="S1490" s="37"/>
      <c r="T1490" s="37"/>
      <c r="U1490" s="37"/>
      <c r="V1490" s="37"/>
      <c r="W1490" s="37"/>
      <c r="X1490" s="37"/>
      <c r="Y1490" s="39"/>
      <c r="Z1490" s="37"/>
      <c r="AA1490" s="40"/>
      <c r="AB1490" s="78"/>
      <c r="AC1490" s="40"/>
    </row>
    <row r="1491" spans="4:29" x14ac:dyDescent="0.35">
      <c r="D1491" s="37"/>
      <c r="E1491" s="37"/>
      <c r="F1491" s="37"/>
      <c r="G1491" s="37"/>
      <c r="H1491" s="37"/>
      <c r="I1491" s="38"/>
      <c r="J1491" s="37"/>
      <c r="K1491" s="38"/>
      <c r="L1491" s="37"/>
      <c r="M1491" s="37"/>
      <c r="N1491" s="37"/>
      <c r="O1491" s="37"/>
      <c r="P1491" s="37"/>
      <c r="Q1491" s="37"/>
      <c r="R1491" s="37"/>
      <c r="S1491" s="37"/>
      <c r="T1491" s="37"/>
      <c r="U1491" s="37"/>
      <c r="V1491" s="37"/>
      <c r="W1491" s="37"/>
      <c r="X1491" s="37"/>
      <c r="Y1491" s="39"/>
      <c r="Z1491" s="37"/>
      <c r="AA1491" s="40"/>
      <c r="AB1491" s="78"/>
      <c r="AC1491" s="40"/>
    </row>
    <row r="1492" spans="4:29" x14ac:dyDescent="0.35">
      <c r="D1492" s="37"/>
      <c r="E1492" s="37"/>
      <c r="F1492" s="37"/>
      <c r="G1492" s="37"/>
      <c r="H1492" s="37"/>
      <c r="I1492" s="38"/>
      <c r="J1492" s="37"/>
      <c r="K1492" s="38"/>
      <c r="L1492" s="37"/>
      <c r="M1492" s="37"/>
      <c r="N1492" s="37"/>
      <c r="O1492" s="37"/>
      <c r="P1492" s="37"/>
      <c r="Q1492" s="37"/>
      <c r="R1492" s="37"/>
      <c r="S1492" s="37"/>
      <c r="T1492" s="37"/>
      <c r="U1492" s="37"/>
      <c r="V1492" s="37"/>
      <c r="W1492" s="37"/>
      <c r="X1492" s="37"/>
      <c r="Y1492" s="39"/>
      <c r="Z1492" s="37"/>
      <c r="AA1492" s="40"/>
      <c r="AB1492" s="78"/>
      <c r="AC1492" s="40"/>
    </row>
    <row r="1493" spans="4:29" x14ac:dyDescent="0.35">
      <c r="D1493" s="37"/>
      <c r="E1493" s="37"/>
      <c r="F1493" s="37"/>
      <c r="G1493" s="37"/>
      <c r="H1493" s="37"/>
      <c r="I1493" s="38"/>
      <c r="J1493" s="37"/>
      <c r="K1493" s="38"/>
      <c r="L1493" s="37"/>
      <c r="M1493" s="37"/>
      <c r="N1493" s="37"/>
      <c r="O1493" s="37"/>
      <c r="P1493" s="37"/>
      <c r="Q1493" s="37"/>
      <c r="R1493" s="37"/>
      <c r="S1493" s="37"/>
      <c r="T1493" s="37"/>
      <c r="U1493" s="37"/>
      <c r="V1493" s="37"/>
      <c r="W1493" s="37"/>
      <c r="X1493" s="37"/>
      <c r="Y1493" s="39"/>
      <c r="Z1493" s="37"/>
      <c r="AA1493" s="40"/>
      <c r="AB1493" s="78"/>
      <c r="AC1493" s="40"/>
    </row>
    <row r="1494" spans="4:29" x14ac:dyDescent="0.35">
      <c r="D1494" s="37"/>
      <c r="E1494" s="37"/>
      <c r="F1494" s="37"/>
      <c r="G1494" s="37"/>
      <c r="H1494" s="37"/>
      <c r="I1494" s="38"/>
      <c r="J1494" s="37"/>
      <c r="K1494" s="38"/>
      <c r="L1494" s="37"/>
      <c r="M1494" s="37"/>
      <c r="N1494" s="37"/>
      <c r="O1494" s="37"/>
      <c r="P1494" s="37"/>
      <c r="Q1494" s="37"/>
      <c r="R1494" s="37"/>
      <c r="S1494" s="37"/>
      <c r="T1494" s="37"/>
      <c r="U1494" s="37"/>
      <c r="V1494" s="37"/>
      <c r="W1494" s="37"/>
      <c r="X1494" s="37"/>
      <c r="Y1494" s="39"/>
      <c r="Z1494" s="37"/>
      <c r="AA1494" s="40"/>
      <c r="AB1494" s="78"/>
      <c r="AC1494" s="40"/>
    </row>
    <row r="1495" spans="4:29" x14ac:dyDescent="0.35">
      <c r="D1495" s="37"/>
      <c r="E1495" s="37"/>
      <c r="F1495" s="37"/>
      <c r="G1495" s="37"/>
      <c r="H1495" s="37"/>
      <c r="I1495" s="38"/>
      <c r="J1495" s="37"/>
      <c r="K1495" s="38"/>
      <c r="L1495" s="37"/>
      <c r="M1495" s="37"/>
      <c r="N1495" s="37"/>
      <c r="O1495" s="37"/>
      <c r="P1495" s="37"/>
      <c r="Q1495" s="37"/>
      <c r="R1495" s="37"/>
      <c r="S1495" s="37"/>
      <c r="T1495" s="37"/>
      <c r="U1495" s="37"/>
      <c r="V1495" s="37"/>
      <c r="W1495" s="37"/>
      <c r="X1495" s="37"/>
      <c r="Y1495" s="39"/>
      <c r="Z1495" s="37"/>
      <c r="AA1495" s="40"/>
      <c r="AB1495" s="78"/>
      <c r="AC1495" s="40"/>
    </row>
    <row r="1496" spans="4:29" x14ac:dyDescent="0.35">
      <c r="D1496" s="37"/>
      <c r="E1496" s="37"/>
      <c r="F1496" s="37"/>
      <c r="G1496" s="37"/>
      <c r="H1496" s="37"/>
      <c r="I1496" s="38"/>
      <c r="J1496" s="37"/>
      <c r="K1496" s="38"/>
      <c r="L1496" s="37"/>
      <c r="M1496" s="37"/>
      <c r="N1496" s="37"/>
      <c r="O1496" s="37"/>
      <c r="P1496" s="37"/>
      <c r="Q1496" s="37"/>
      <c r="R1496" s="37"/>
      <c r="S1496" s="37"/>
      <c r="T1496" s="37"/>
      <c r="U1496" s="37"/>
      <c r="V1496" s="37"/>
      <c r="W1496" s="37"/>
      <c r="X1496" s="37"/>
      <c r="Y1496" s="39"/>
      <c r="Z1496" s="37"/>
      <c r="AA1496" s="40"/>
      <c r="AB1496" s="78"/>
      <c r="AC1496" s="40"/>
    </row>
    <row r="1497" spans="4:29" x14ac:dyDescent="0.35">
      <c r="D1497" s="41"/>
      <c r="E1497" s="41"/>
      <c r="F1497" s="41"/>
      <c r="G1497" s="41"/>
      <c r="H1497" s="41"/>
      <c r="I1497" s="42"/>
      <c r="J1497" s="41"/>
      <c r="K1497" s="42"/>
      <c r="L1497" s="41"/>
      <c r="M1497" s="41"/>
      <c r="N1497" s="41"/>
      <c r="O1497" s="41"/>
      <c r="P1497" s="41"/>
      <c r="Q1497" s="41"/>
      <c r="R1497" s="41"/>
      <c r="S1497" s="41"/>
      <c r="T1497" s="41"/>
      <c r="U1497" s="41"/>
      <c r="V1497" s="41"/>
      <c r="W1497" s="41"/>
      <c r="X1497" s="41"/>
      <c r="Y1497" s="43"/>
      <c r="Z1497" s="41"/>
      <c r="AA1497" s="44"/>
      <c r="AB1497" s="79"/>
      <c r="AC1497" s="44"/>
    </row>
    <row r="1498" spans="4:29" x14ac:dyDescent="0.35">
      <c r="D1498" s="37"/>
      <c r="E1498" s="37"/>
      <c r="F1498" s="37"/>
      <c r="G1498" s="37"/>
      <c r="H1498" s="37"/>
      <c r="I1498" s="38"/>
      <c r="J1498" s="37"/>
      <c r="K1498" s="38"/>
      <c r="L1498" s="37"/>
      <c r="M1498" s="37"/>
      <c r="N1498" s="37"/>
      <c r="O1498" s="37"/>
      <c r="P1498" s="37"/>
      <c r="Q1498" s="37"/>
      <c r="R1498" s="37"/>
      <c r="S1498" s="37"/>
      <c r="T1498" s="37"/>
      <c r="U1498" s="37"/>
      <c r="V1498" s="37"/>
      <c r="W1498" s="37"/>
      <c r="X1498" s="37"/>
      <c r="Y1498" s="39"/>
      <c r="Z1498" s="37"/>
      <c r="AA1498" s="40"/>
      <c r="AB1498" s="78"/>
      <c r="AC1498" s="40"/>
    </row>
    <row r="1499" spans="4:29" x14ac:dyDescent="0.35">
      <c r="D1499" s="37"/>
      <c r="E1499" s="37"/>
      <c r="F1499" s="37"/>
      <c r="G1499" s="37"/>
      <c r="H1499" s="37"/>
      <c r="I1499" s="38"/>
      <c r="J1499" s="37"/>
      <c r="K1499" s="38"/>
      <c r="L1499" s="37"/>
      <c r="M1499" s="37"/>
      <c r="N1499" s="37"/>
      <c r="O1499" s="37"/>
      <c r="P1499" s="37"/>
      <c r="Q1499" s="37"/>
      <c r="R1499" s="37"/>
      <c r="S1499" s="37"/>
      <c r="T1499" s="37"/>
      <c r="U1499" s="37"/>
      <c r="V1499" s="37"/>
      <c r="W1499" s="37"/>
      <c r="X1499" s="37"/>
      <c r="Y1499" s="39"/>
      <c r="Z1499" s="37"/>
      <c r="AA1499" s="40"/>
      <c r="AB1499" s="78"/>
      <c r="AC1499" s="40"/>
    </row>
    <row r="1500" spans="4:29" x14ac:dyDescent="0.35">
      <c r="D1500" s="41"/>
      <c r="E1500" s="41"/>
      <c r="F1500" s="41"/>
      <c r="G1500" s="41"/>
      <c r="H1500" s="41"/>
      <c r="I1500" s="42"/>
      <c r="J1500" s="41"/>
      <c r="K1500" s="42"/>
      <c r="L1500" s="41"/>
      <c r="M1500" s="41"/>
      <c r="N1500" s="41"/>
      <c r="O1500" s="41"/>
      <c r="P1500" s="41"/>
      <c r="Q1500" s="41"/>
      <c r="R1500" s="41"/>
      <c r="S1500" s="41"/>
      <c r="T1500" s="41"/>
      <c r="U1500" s="41"/>
      <c r="V1500" s="41"/>
      <c r="W1500" s="41"/>
      <c r="X1500" s="41"/>
      <c r="Y1500" s="43"/>
      <c r="Z1500" s="41"/>
      <c r="AA1500" s="44"/>
      <c r="AB1500" s="79"/>
      <c r="AC1500" s="44"/>
    </row>
    <row r="1501" spans="4:29" x14ac:dyDescent="0.35">
      <c r="D1501" s="37"/>
      <c r="E1501" s="37"/>
      <c r="F1501" s="37"/>
      <c r="G1501" s="37"/>
      <c r="H1501" s="37"/>
      <c r="I1501" s="38"/>
      <c r="J1501" s="37"/>
      <c r="K1501" s="38"/>
      <c r="L1501" s="37"/>
      <c r="M1501" s="37"/>
      <c r="N1501" s="37"/>
      <c r="O1501" s="37"/>
      <c r="P1501" s="37"/>
      <c r="Q1501" s="37"/>
      <c r="R1501" s="37"/>
      <c r="S1501" s="37"/>
      <c r="T1501" s="37"/>
      <c r="U1501" s="37"/>
      <c r="V1501" s="37"/>
      <c r="W1501" s="37"/>
      <c r="X1501" s="37"/>
      <c r="Y1501" s="39"/>
      <c r="Z1501" s="37"/>
      <c r="AA1501" s="40"/>
      <c r="AB1501" s="78"/>
      <c r="AC1501" s="40"/>
    </row>
    <row r="1502" spans="4:29" x14ac:dyDescent="0.35">
      <c r="D1502" s="37"/>
      <c r="E1502" s="37"/>
      <c r="F1502" s="37"/>
      <c r="G1502" s="37"/>
      <c r="H1502" s="37"/>
      <c r="I1502" s="38"/>
      <c r="J1502" s="37"/>
      <c r="K1502" s="38"/>
      <c r="L1502" s="37"/>
      <c r="M1502" s="37"/>
      <c r="N1502" s="37"/>
      <c r="O1502" s="37"/>
      <c r="P1502" s="37"/>
      <c r="Q1502" s="37"/>
      <c r="R1502" s="37"/>
      <c r="S1502" s="37"/>
      <c r="T1502" s="37"/>
      <c r="U1502" s="37"/>
      <c r="V1502" s="37"/>
      <c r="W1502" s="37"/>
      <c r="X1502" s="37"/>
      <c r="Y1502" s="39"/>
      <c r="Z1502" s="37"/>
      <c r="AA1502" s="40"/>
      <c r="AB1502" s="78"/>
      <c r="AC1502" s="40"/>
    </row>
    <row r="1503" spans="4:29" x14ac:dyDescent="0.35">
      <c r="D1503" s="37"/>
      <c r="E1503" s="37"/>
      <c r="F1503" s="37"/>
      <c r="G1503" s="37"/>
      <c r="H1503" s="37"/>
      <c r="I1503" s="38"/>
      <c r="J1503" s="37"/>
      <c r="K1503" s="38"/>
      <c r="L1503" s="37"/>
      <c r="M1503" s="37"/>
      <c r="N1503" s="37"/>
      <c r="O1503" s="37"/>
      <c r="P1503" s="37"/>
      <c r="Q1503" s="37"/>
      <c r="R1503" s="37"/>
      <c r="S1503" s="37"/>
      <c r="T1503" s="37"/>
      <c r="U1503" s="37"/>
      <c r="V1503" s="37"/>
      <c r="W1503" s="37"/>
      <c r="X1503" s="37"/>
      <c r="Y1503" s="39"/>
      <c r="Z1503" s="37"/>
      <c r="AA1503" s="40"/>
      <c r="AB1503" s="78"/>
      <c r="AC1503" s="40"/>
    </row>
    <row r="1504" spans="4:29" x14ac:dyDescent="0.35">
      <c r="D1504" s="37"/>
      <c r="E1504" s="37"/>
      <c r="F1504" s="37"/>
      <c r="G1504" s="37"/>
      <c r="H1504" s="37"/>
      <c r="I1504" s="38"/>
      <c r="J1504" s="37"/>
      <c r="K1504" s="38"/>
      <c r="L1504" s="37"/>
      <c r="M1504" s="37"/>
      <c r="N1504" s="37"/>
      <c r="O1504" s="37"/>
      <c r="P1504" s="37"/>
      <c r="Q1504" s="37"/>
      <c r="R1504" s="37"/>
      <c r="S1504" s="37"/>
      <c r="T1504" s="37"/>
      <c r="U1504" s="37"/>
      <c r="V1504" s="37"/>
      <c r="W1504" s="37"/>
      <c r="X1504" s="37"/>
      <c r="Y1504" s="39"/>
      <c r="Z1504" s="37"/>
      <c r="AA1504" s="40"/>
      <c r="AB1504" s="78"/>
      <c r="AC1504" s="40"/>
    </row>
    <row r="1505" spans="4:29" x14ac:dyDescent="0.35">
      <c r="D1505" s="37"/>
      <c r="E1505" s="37"/>
      <c r="F1505" s="37"/>
      <c r="G1505" s="37"/>
      <c r="H1505" s="37"/>
      <c r="I1505" s="38"/>
      <c r="J1505" s="37"/>
      <c r="K1505" s="38"/>
      <c r="L1505" s="37"/>
      <c r="M1505" s="37"/>
      <c r="N1505" s="37"/>
      <c r="O1505" s="37"/>
      <c r="P1505" s="37"/>
      <c r="Q1505" s="37"/>
      <c r="R1505" s="37"/>
      <c r="S1505" s="37"/>
      <c r="T1505" s="37"/>
      <c r="U1505" s="37"/>
      <c r="V1505" s="37"/>
      <c r="W1505" s="37"/>
      <c r="X1505" s="37"/>
      <c r="Y1505" s="39"/>
      <c r="Z1505" s="37"/>
      <c r="AA1505" s="40"/>
      <c r="AB1505" s="78"/>
      <c r="AC1505" s="40"/>
    </row>
    <row r="1506" spans="4:29" x14ac:dyDescent="0.35">
      <c r="D1506" s="41"/>
      <c r="E1506" s="41"/>
      <c r="F1506" s="41"/>
      <c r="G1506" s="41"/>
      <c r="H1506" s="41"/>
      <c r="I1506" s="42"/>
      <c r="J1506" s="41"/>
      <c r="K1506" s="42"/>
      <c r="L1506" s="41"/>
      <c r="M1506" s="41"/>
      <c r="N1506" s="41"/>
      <c r="O1506" s="41"/>
      <c r="P1506" s="41"/>
      <c r="Q1506" s="41"/>
      <c r="R1506" s="41"/>
      <c r="S1506" s="41"/>
      <c r="T1506" s="41"/>
      <c r="U1506" s="41"/>
      <c r="V1506" s="41"/>
      <c r="W1506" s="41"/>
      <c r="X1506" s="41"/>
      <c r="Y1506" s="43"/>
      <c r="Z1506" s="41"/>
      <c r="AA1506" s="44"/>
      <c r="AB1506" s="79"/>
      <c r="AC1506" s="44"/>
    </row>
    <row r="1507" spans="4:29" x14ac:dyDescent="0.35">
      <c r="D1507" s="37"/>
      <c r="E1507" s="37"/>
      <c r="F1507" s="37"/>
      <c r="G1507" s="37"/>
      <c r="H1507" s="37"/>
      <c r="I1507" s="38"/>
      <c r="J1507" s="37"/>
      <c r="K1507" s="38"/>
      <c r="L1507" s="37"/>
      <c r="M1507" s="37"/>
      <c r="N1507" s="37"/>
      <c r="O1507" s="37"/>
      <c r="P1507" s="37"/>
      <c r="Q1507" s="37"/>
      <c r="R1507" s="37"/>
      <c r="S1507" s="37"/>
      <c r="T1507" s="37"/>
      <c r="U1507" s="37"/>
      <c r="V1507" s="37"/>
      <c r="W1507" s="37"/>
      <c r="X1507" s="37"/>
      <c r="Y1507" s="39"/>
      <c r="Z1507" s="37"/>
      <c r="AA1507" s="40"/>
      <c r="AB1507" s="78"/>
      <c r="AC1507" s="40"/>
    </row>
    <row r="1508" spans="4:29" x14ac:dyDescent="0.35">
      <c r="D1508" s="37"/>
      <c r="E1508" s="37"/>
      <c r="F1508" s="37"/>
      <c r="G1508" s="37"/>
      <c r="H1508" s="37"/>
      <c r="I1508" s="38"/>
      <c r="J1508" s="37"/>
      <c r="K1508" s="38"/>
      <c r="L1508" s="37"/>
      <c r="M1508" s="37"/>
      <c r="N1508" s="37"/>
      <c r="O1508" s="37"/>
      <c r="P1508" s="37"/>
      <c r="Q1508" s="37"/>
      <c r="R1508" s="37"/>
      <c r="S1508" s="37"/>
      <c r="T1508" s="37"/>
      <c r="U1508" s="37"/>
      <c r="V1508" s="37"/>
      <c r="W1508" s="37"/>
      <c r="X1508" s="37"/>
      <c r="Y1508" s="39"/>
      <c r="Z1508" s="37"/>
      <c r="AA1508" s="40"/>
      <c r="AB1508" s="78"/>
      <c r="AC1508" s="40"/>
    </row>
    <row r="1509" spans="4:29" x14ac:dyDescent="0.35">
      <c r="D1509" s="37"/>
      <c r="E1509" s="37"/>
      <c r="F1509" s="37"/>
      <c r="G1509" s="37"/>
      <c r="H1509" s="37"/>
      <c r="I1509" s="38"/>
      <c r="J1509" s="37"/>
      <c r="K1509" s="38"/>
      <c r="L1509" s="37"/>
      <c r="M1509" s="37"/>
      <c r="N1509" s="37"/>
      <c r="O1509" s="37"/>
      <c r="P1509" s="37"/>
      <c r="Q1509" s="37"/>
      <c r="R1509" s="37"/>
      <c r="S1509" s="37"/>
      <c r="T1509" s="37"/>
      <c r="U1509" s="37"/>
      <c r="V1509" s="37"/>
      <c r="W1509" s="37"/>
      <c r="X1509" s="37"/>
      <c r="Y1509" s="39"/>
      <c r="Z1509" s="37"/>
      <c r="AA1509" s="40"/>
      <c r="AB1509" s="78"/>
      <c r="AC1509" s="40"/>
    </row>
    <row r="1510" spans="4:29" x14ac:dyDescent="0.35">
      <c r="D1510" s="37"/>
      <c r="E1510" s="37"/>
      <c r="F1510" s="37"/>
      <c r="G1510" s="37"/>
      <c r="H1510" s="37"/>
      <c r="I1510" s="38"/>
      <c r="J1510" s="37"/>
      <c r="K1510" s="38"/>
      <c r="L1510" s="37"/>
      <c r="M1510" s="37"/>
      <c r="N1510" s="37"/>
      <c r="O1510" s="37"/>
      <c r="P1510" s="37"/>
      <c r="Q1510" s="37"/>
      <c r="R1510" s="37"/>
      <c r="S1510" s="37"/>
      <c r="T1510" s="37"/>
      <c r="U1510" s="37"/>
      <c r="V1510" s="37"/>
      <c r="W1510" s="37"/>
      <c r="X1510" s="37"/>
      <c r="Y1510" s="39"/>
      <c r="Z1510" s="37"/>
      <c r="AA1510" s="40"/>
      <c r="AB1510" s="78"/>
      <c r="AC1510" s="40"/>
    </row>
    <row r="1511" spans="4:29" x14ac:dyDescent="0.35">
      <c r="D1511" s="37"/>
      <c r="E1511" s="37"/>
      <c r="F1511" s="37"/>
      <c r="G1511" s="37"/>
      <c r="H1511" s="37"/>
      <c r="I1511" s="38"/>
      <c r="J1511" s="37"/>
      <c r="K1511" s="38"/>
      <c r="L1511" s="37"/>
      <c r="M1511" s="37"/>
      <c r="N1511" s="37"/>
      <c r="O1511" s="37"/>
      <c r="P1511" s="37"/>
      <c r="Q1511" s="37"/>
      <c r="R1511" s="37"/>
      <c r="S1511" s="37"/>
      <c r="T1511" s="37"/>
      <c r="U1511" s="37"/>
      <c r="V1511" s="37"/>
      <c r="W1511" s="37"/>
      <c r="X1511" s="37"/>
      <c r="Y1511" s="39"/>
      <c r="Z1511" s="37"/>
      <c r="AA1511" s="40"/>
      <c r="AB1511" s="78"/>
      <c r="AC1511" s="40"/>
    </row>
    <row r="1512" spans="4:29" x14ac:dyDescent="0.35">
      <c r="D1512" s="37"/>
      <c r="E1512" s="37"/>
      <c r="F1512" s="37"/>
      <c r="G1512" s="37"/>
      <c r="H1512" s="37"/>
      <c r="I1512" s="38"/>
      <c r="J1512" s="37"/>
      <c r="K1512" s="38"/>
      <c r="L1512" s="37"/>
      <c r="M1512" s="37"/>
      <c r="N1512" s="37"/>
      <c r="O1512" s="37"/>
      <c r="P1512" s="37"/>
      <c r="Q1512" s="37"/>
      <c r="R1512" s="37"/>
      <c r="S1512" s="37"/>
      <c r="T1512" s="37"/>
      <c r="U1512" s="37"/>
      <c r="V1512" s="37"/>
      <c r="W1512" s="37"/>
      <c r="X1512" s="37"/>
      <c r="Y1512" s="39"/>
      <c r="Z1512" s="37"/>
      <c r="AA1512" s="40"/>
      <c r="AB1512" s="78"/>
      <c r="AC1512" s="40"/>
    </row>
    <row r="1513" spans="4:29" x14ac:dyDescent="0.35">
      <c r="D1513" s="41"/>
      <c r="E1513" s="41"/>
      <c r="F1513" s="41"/>
      <c r="G1513" s="41"/>
      <c r="H1513" s="41"/>
      <c r="I1513" s="42"/>
      <c r="J1513" s="41"/>
      <c r="K1513" s="42"/>
      <c r="L1513" s="41"/>
      <c r="M1513" s="41"/>
      <c r="N1513" s="41"/>
      <c r="O1513" s="41"/>
      <c r="P1513" s="41"/>
      <c r="Q1513" s="41"/>
      <c r="R1513" s="41"/>
      <c r="S1513" s="41"/>
      <c r="T1513" s="41"/>
      <c r="U1513" s="41"/>
      <c r="V1513" s="41"/>
      <c r="W1513" s="41"/>
      <c r="X1513" s="41"/>
      <c r="Y1513" s="43"/>
      <c r="Z1513" s="41"/>
      <c r="AA1513" s="44"/>
      <c r="AB1513" s="79"/>
      <c r="AC1513" s="44"/>
    </row>
    <row r="1514" spans="4:29" x14ac:dyDescent="0.35">
      <c r="D1514" s="37"/>
      <c r="E1514" s="37"/>
      <c r="F1514" s="37"/>
      <c r="G1514" s="37"/>
      <c r="H1514" s="37"/>
      <c r="I1514" s="38"/>
      <c r="J1514" s="37"/>
      <c r="K1514" s="38"/>
      <c r="L1514" s="37"/>
      <c r="M1514" s="37"/>
      <c r="N1514" s="37"/>
      <c r="O1514" s="37"/>
      <c r="P1514" s="37"/>
      <c r="Q1514" s="37"/>
      <c r="R1514" s="37"/>
      <c r="S1514" s="37"/>
      <c r="T1514" s="37"/>
      <c r="U1514" s="37"/>
      <c r="V1514" s="37"/>
      <c r="W1514" s="37"/>
      <c r="X1514" s="37"/>
      <c r="Y1514" s="39"/>
      <c r="Z1514" s="37"/>
      <c r="AA1514" s="40"/>
      <c r="AB1514" s="78"/>
      <c r="AC1514" s="40"/>
    </row>
    <row r="1515" spans="4:29" x14ac:dyDescent="0.35">
      <c r="D1515" s="37"/>
      <c r="E1515" s="37"/>
      <c r="F1515" s="37"/>
      <c r="G1515" s="37"/>
      <c r="H1515" s="37"/>
      <c r="I1515" s="38"/>
      <c r="J1515" s="37"/>
      <c r="K1515" s="38"/>
      <c r="L1515" s="37"/>
      <c r="M1515" s="37"/>
      <c r="N1515" s="37"/>
      <c r="O1515" s="37"/>
      <c r="P1515" s="37"/>
      <c r="Q1515" s="37"/>
      <c r="R1515" s="37"/>
      <c r="S1515" s="37"/>
      <c r="T1515" s="37"/>
      <c r="U1515" s="37"/>
      <c r="V1515" s="37"/>
      <c r="W1515" s="37"/>
      <c r="X1515" s="37"/>
      <c r="Y1515" s="39"/>
      <c r="Z1515" s="37"/>
      <c r="AA1515" s="40"/>
      <c r="AB1515" s="78"/>
      <c r="AC1515" s="40"/>
    </row>
    <row r="1516" spans="4:29" x14ac:dyDescent="0.35">
      <c r="D1516" s="41"/>
      <c r="E1516" s="41"/>
      <c r="F1516" s="41"/>
      <c r="G1516" s="41"/>
      <c r="H1516" s="41"/>
      <c r="I1516" s="42"/>
      <c r="J1516" s="41"/>
      <c r="K1516" s="42"/>
      <c r="L1516" s="41"/>
      <c r="M1516" s="41"/>
      <c r="N1516" s="41"/>
      <c r="O1516" s="41"/>
      <c r="P1516" s="41"/>
      <c r="Q1516" s="41"/>
      <c r="R1516" s="41"/>
      <c r="S1516" s="41"/>
      <c r="T1516" s="41"/>
      <c r="U1516" s="41"/>
      <c r="V1516" s="41"/>
      <c r="W1516" s="41"/>
      <c r="X1516" s="41"/>
      <c r="Y1516" s="43"/>
      <c r="Z1516" s="41"/>
      <c r="AA1516" s="44"/>
      <c r="AB1516" s="79"/>
      <c r="AC1516" s="44"/>
    </row>
    <row r="1517" spans="4:29" x14ac:dyDescent="0.35">
      <c r="D1517" s="37"/>
      <c r="E1517" s="37"/>
      <c r="F1517" s="37"/>
      <c r="G1517" s="37"/>
      <c r="H1517" s="37"/>
      <c r="I1517" s="38"/>
      <c r="J1517" s="37"/>
      <c r="K1517" s="38"/>
      <c r="L1517" s="37"/>
      <c r="M1517" s="37"/>
      <c r="N1517" s="37"/>
      <c r="O1517" s="37"/>
      <c r="P1517" s="37"/>
      <c r="Q1517" s="37"/>
      <c r="R1517" s="37"/>
      <c r="S1517" s="37"/>
      <c r="T1517" s="37"/>
      <c r="U1517" s="37"/>
      <c r="V1517" s="37"/>
      <c r="W1517" s="37"/>
      <c r="X1517" s="37"/>
      <c r="Y1517" s="39"/>
      <c r="Z1517" s="37"/>
      <c r="AA1517" s="40"/>
      <c r="AB1517" s="78"/>
      <c r="AC1517" s="40"/>
    </row>
    <row r="1518" spans="4:29" x14ac:dyDescent="0.35">
      <c r="D1518" s="37"/>
      <c r="E1518" s="37"/>
      <c r="F1518" s="37"/>
      <c r="G1518" s="37"/>
      <c r="H1518" s="37"/>
      <c r="I1518" s="38"/>
      <c r="J1518" s="37"/>
      <c r="K1518" s="38"/>
      <c r="L1518" s="37"/>
      <c r="M1518" s="37"/>
      <c r="N1518" s="37"/>
      <c r="O1518" s="37"/>
      <c r="P1518" s="37"/>
      <c r="Q1518" s="37"/>
      <c r="R1518" s="37"/>
      <c r="S1518" s="37"/>
      <c r="T1518" s="37"/>
      <c r="U1518" s="37"/>
      <c r="V1518" s="37"/>
      <c r="W1518" s="37"/>
      <c r="X1518" s="37"/>
      <c r="Y1518" s="39"/>
      <c r="Z1518" s="37"/>
      <c r="AA1518" s="40"/>
      <c r="AB1518" s="78"/>
      <c r="AC1518" s="40"/>
    </row>
    <row r="1519" spans="4:29" x14ac:dyDescent="0.35">
      <c r="D1519" s="37"/>
      <c r="E1519" s="37"/>
      <c r="F1519" s="37"/>
      <c r="G1519" s="37"/>
      <c r="H1519" s="37"/>
      <c r="I1519" s="38"/>
      <c r="J1519" s="37"/>
      <c r="K1519" s="38"/>
      <c r="L1519" s="37"/>
      <c r="M1519" s="37"/>
      <c r="N1519" s="37"/>
      <c r="O1519" s="37"/>
      <c r="P1519" s="37"/>
      <c r="Q1519" s="37"/>
      <c r="R1519" s="37"/>
      <c r="S1519" s="37"/>
      <c r="T1519" s="37"/>
      <c r="U1519" s="37"/>
      <c r="V1519" s="37"/>
      <c r="W1519" s="37"/>
      <c r="X1519" s="37"/>
      <c r="Y1519" s="39"/>
      <c r="Z1519" s="37"/>
      <c r="AA1519" s="40"/>
      <c r="AB1519" s="78"/>
      <c r="AC1519" s="40"/>
    </row>
    <row r="1520" spans="4:29" x14ac:dyDescent="0.35">
      <c r="D1520" s="41"/>
      <c r="E1520" s="41"/>
      <c r="F1520" s="41"/>
      <c r="G1520" s="41"/>
      <c r="H1520" s="41"/>
      <c r="I1520" s="42"/>
      <c r="J1520" s="41"/>
      <c r="K1520" s="42"/>
      <c r="L1520" s="41"/>
      <c r="M1520" s="41"/>
      <c r="N1520" s="41"/>
      <c r="O1520" s="41"/>
      <c r="P1520" s="41"/>
      <c r="Q1520" s="41"/>
      <c r="R1520" s="41"/>
      <c r="S1520" s="41"/>
      <c r="T1520" s="41"/>
      <c r="U1520" s="41"/>
      <c r="V1520" s="41"/>
      <c r="W1520" s="41"/>
      <c r="X1520" s="41"/>
      <c r="Y1520" s="43"/>
      <c r="Z1520" s="41"/>
      <c r="AA1520" s="44"/>
      <c r="AB1520" s="79"/>
      <c r="AC1520" s="44"/>
    </row>
    <row r="1521" spans="4:29" x14ac:dyDescent="0.35">
      <c r="D1521" s="37"/>
      <c r="E1521" s="37"/>
      <c r="F1521" s="37"/>
      <c r="G1521" s="37"/>
      <c r="H1521" s="37"/>
      <c r="I1521" s="38"/>
      <c r="J1521" s="37"/>
      <c r="K1521" s="38"/>
      <c r="L1521" s="37"/>
      <c r="M1521" s="37"/>
      <c r="N1521" s="37"/>
      <c r="O1521" s="37"/>
      <c r="P1521" s="37"/>
      <c r="Q1521" s="37"/>
      <c r="R1521" s="37"/>
      <c r="S1521" s="37"/>
      <c r="T1521" s="37"/>
      <c r="U1521" s="37"/>
      <c r="V1521" s="37"/>
      <c r="W1521" s="37"/>
      <c r="X1521" s="37"/>
      <c r="Y1521" s="39"/>
      <c r="Z1521" s="37"/>
      <c r="AA1521" s="40"/>
      <c r="AB1521" s="78"/>
      <c r="AC1521" s="40"/>
    </row>
    <row r="1522" spans="4:29" x14ac:dyDescent="0.35">
      <c r="D1522" s="37"/>
      <c r="E1522" s="37"/>
      <c r="F1522" s="37"/>
      <c r="G1522" s="37"/>
      <c r="H1522" s="37"/>
      <c r="I1522" s="38"/>
      <c r="J1522" s="37"/>
      <c r="K1522" s="38"/>
      <c r="L1522" s="37"/>
      <c r="M1522" s="37"/>
      <c r="N1522" s="37"/>
      <c r="O1522" s="37"/>
      <c r="P1522" s="37"/>
      <c r="Q1522" s="37"/>
      <c r="R1522" s="37"/>
      <c r="S1522" s="37"/>
      <c r="T1522" s="37"/>
      <c r="U1522" s="37"/>
      <c r="V1522" s="37"/>
      <c r="W1522" s="37"/>
      <c r="X1522" s="37"/>
      <c r="Y1522" s="39"/>
      <c r="Z1522" s="37"/>
      <c r="AA1522" s="40"/>
      <c r="AB1522" s="78"/>
      <c r="AC1522" s="40"/>
    </row>
    <row r="1523" spans="4:29" x14ac:dyDescent="0.35">
      <c r="D1523" s="37"/>
      <c r="E1523" s="37"/>
      <c r="F1523" s="37"/>
      <c r="G1523" s="37"/>
      <c r="H1523" s="37"/>
      <c r="I1523" s="38"/>
      <c r="J1523" s="37"/>
      <c r="K1523" s="38"/>
      <c r="L1523" s="37"/>
      <c r="M1523" s="37"/>
      <c r="N1523" s="37"/>
      <c r="O1523" s="37"/>
      <c r="P1523" s="37"/>
      <c r="Q1523" s="37"/>
      <c r="R1523" s="37"/>
      <c r="S1523" s="37"/>
      <c r="T1523" s="37"/>
      <c r="U1523" s="37"/>
      <c r="V1523" s="37"/>
      <c r="W1523" s="37"/>
      <c r="X1523" s="37"/>
      <c r="Y1523" s="39"/>
      <c r="Z1523" s="37"/>
      <c r="AA1523" s="40"/>
      <c r="AB1523" s="78"/>
      <c r="AC1523" s="40"/>
    </row>
    <row r="1524" spans="4:29" x14ac:dyDescent="0.35">
      <c r="D1524" s="37"/>
      <c r="E1524" s="37"/>
      <c r="F1524" s="37"/>
      <c r="G1524" s="37"/>
      <c r="H1524" s="37"/>
      <c r="I1524" s="38"/>
      <c r="J1524" s="37"/>
      <c r="K1524" s="38"/>
      <c r="L1524" s="37"/>
      <c r="M1524" s="37"/>
      <c r="N1524" s="37"/>
      <c r="O1524" s="37"/>
      <c r="P1524" s="37"/>
      <c r="Q1524" s="37"/>
      <c r="R1524" s="37"/>
      <c r="S1524" s="37"/>
      <c r="T1524" s="37"/>
      <c r="U1524" s="37"/>
      <c r="V1524" s="37"/>
      <c r="W1524" s="37"/>
      <c r="X1524" s="37"/>
      <c r="Y1524" s="39"/>
      <c r="Z1524" s="37"/>
      <c r="AA1524" s="40"/>
      <c r="AB1524" s="78"/>
      <c r="AC1524" s="40"/>
    </row>
    <row r="1525" spans="4:29" x14ac:dyDescent="0.35">
      <c r="D1525" s="37"/>
      <c r="E1525" s="37"/>
      <c r="F1525" s="37"/>
      <c r="G1525" s="37"/>
      <c r="H1525" s="37"/>
      <c r="I1525" s="38"/>
      <c r="J1525" s="37"/>
      <c r="K1525" s="38"/>
      <c r="L1525" s="37"/>
      <c r="M1525" s="37"/>
      <c r="N1525" s="37"/>
      <c r="O1525" s="37"/>
      <c r="P1525" s="37"/>
      <c r="Q1525" s="37"/>
      <c r="R1525" s="37"/>
      <c r="S1525" s="37"/>
      <c r="T1525" s="37"/>
      <c r="U1525" s="37"/>
      <c r="V1525" s="37"/>
      <c r="W1525" s="37"/>
      <c r="X1525" s="37"/>
      <c r="Y1525" s="39"/>
      <c r="Z1525" s="37"/>
      <c r="AA1525" s="40"/>
      <c r="AB1525" s="78"/>
      <c r="AC1525" s="40"/>
    </row>
    <row r="1526" spans="4:29" x14ac:dyDescent="0.35">
      <c r="D1526" s="37"/>
      <c r="E1526" s="37"/>
      <c r="F1526" s="37"/>
      <c r="G1526" s="37"/>
      <c r="H1526" s="37"/>
      <c r="I1526" s="38"/>
      <c r="J1526" s="37"/>
      <c r="K1526" s="38"/>
      <c r="L1526" s="37"/>
      <c r="M1526" s="37"/>
      <c r="N1526" s="37"/>
      <c r="O1526" s="37"/>
      <c r="P1526" s="37"/>
      <c r="Q1526" s="37"/>
      <c r="R1526" s="37"/>
      <c r="S1526" s="37"/>
      <c r="T1526" s="37"/>
      <c r="U1526" s="37"/>
      <c r="V1526" s="37"/>
      <c r="W1526" s="37"/>
      <c r="X1526" s="37"/>
      <c r="Y1526" s="39"/>
      <c r="Z1526" s="37"/>
      <c r="AA1526" s="40"/>
      <c r="AB1526" s="78"/>
      <c r="AC1526" s="40"/>
    </row>
    <row r="1527" spans="4:29" x14ac:dyDescent="0.35">
      <c r="D1527" s="41"/>
      <c r="E1527" s="41"/>
      <c r="F1527" s="41"/>
      <c r="G1527" s="41"/>
      <c r="H1527" s="41"/>
      <c r="I1527" s="42"/>
      <c r="J1527" s="41"/>
      <c r="K1527" s="42"/>
      <c r="L1527" s="41"/>
      <c r="M1527" s="41"/>
      <c r="N1527" s="41"/>
      <c r="O1527" s="41"/>
      <c r="P1527" s="41"/>
      <c r="Q1527" s="41"/>
      <c r="R1527" s="41"/>
      <c r="S1527" s="41"/>
      <c r="T1527" s="41"/>
      <c r="U1527" s="41"/>
      <c r="V1527" s="41"/>
      <c r="W1527" s="41"/>
      <c r="X1527" s="41"/>
      <c r="Y1527" s="43"/>
      <c r="Z1527" s="41"/>
      <c r="AA1527" s="44"/>
      <c r="AB1527" s="79"/>
      <c r="AC1527" s="44"/>
    </row>
    <row r="1528" spans="4:29" x14ac:dyDescent="0.35">
      <c r="D1528" s="37"/>
      <c r="E1528" s="37"/>
      <c r="F1528" s="37"/>
      <c r="G1528" s="37"/>
      <c r="H1528" s="37"/>
      <c r="I1528" s="38"/>
      <c r="J1528" s="37"/>
      <c r="K1528" s="38"/>
      <c r="L1528" s="37"/>
      <c r="M1528" s="37"/>
      <c r="N1528" s="37"/>
      <c r="O1528" s="37"/>
      <c r="P1528" s="37"/>
      <c r="Q1528" s="37"/>
      <c r="R1528" s="37"/>
      <c r="S1528" s="37"/>
      <c r="T1528" s="37"/>
      <c r="U1528" s="37"/>
      <c r="V1528" s="37"/>
      <c r="W1528" s="37"/>
      <c r="X1528" s="37"/>
      <c r="Y1528" s="39"/>
      <c r="Z1528" s="37"/>
      <c r="AA1528" s="40"/>
      <c r="AB1528" s="78"/>
      <c r="AC1528" s="40"/>
    </row>
    <row r="1529" spans="4:29" x14ac:dyDescent="0.35">
      <c r="D1529" s="37"/>
      <c r="E1529" s="37"/>
      <c r="F1529" s="37"/>
      <c r="G1529" s="37"/>
      <c r="H1529" s="37"/>
      <c r="I1529" s="38"/>
      <c r="J1529" s="37"/>
      <c r="K1529" s="38"/>
      <c r="L1529" s="37"/>
      <c r="M1529" s="37"/>
      <c r="N1529" s="37"/>
      <c r="O1529" s="37"/>
      <c r="P1529" s="37"/>
      <c r="Q1529" s="37"/>
      <c r="R1529" s="37"/>
      <c r="S1529" s="37"/>
      <c r="T1529" s="37"/>
      <c r="U1529" s="37"/>
      <c r="V1529" s="37"/>
      <c r="W1529" s="37"/>
      <c r="X1529" s="37"/>
      <c r="Y1529" s="39"/>
      <c r="Z1529" s="37"/>
      <c r="AA1529" s="40"/>
      <c r="AB1529" s="78"/>
      <c r="AC1529" s="40"/>
    </row>
    <row r="1530" spans="4:29" x14ac:dyDescent="0.35">
      <c r="D1530" s="41"/>
      <c r="E1530" s="41"/>
      <c r="F1530" s="41"/>
      <c r="G1530" s="41"/>
      <c r="H1530" s="41"/>
      <c r="I1530" s="42"/>
      <c r="J1530" s="41"/>
      <c r="K1530" s="42"/>
      <c r="L1530" s="41"/>
      <c r="M1530" s="41"/>
      <c r="N1530" s="41"/>
      <c r="O1530" s="41"/>
      <c r="P1530" s="41"/>
      <c r="Q1530" s="41"/>
      <c r="R1530" s="41"/>
      <c r="S1530" s="41"/>
      <c r="T1530" s="41"/>
      <c r="U1530" s="41"/>
      <c r="V1530" s="41"/>
      <c r="W1530" s="41"/>
      <c r="X1530" s="41"/>
      <c r="Y1530" s="43"/>
      <c r="Z1530" s="41"/>
      <c r="AA1530" s="44"/>
      <c r="AB1530" s="79"/>
      <c r="AC1530" s="44"/>
    </row>
    <row r="1531" spans="4:29" x14ac:dyDescent="0.35">
      <c r="D1531" s="37"/>
      <c r="E1531" s="37"/>
      <c r="F1531" s="37"/>
      <c r="G1531" s="37"/>
      <c r="H1531" s="37"/>
      <c r="I1531" s="38"/>
      <c r="J1531" s="37"/>
      <c r="K1531" s="38"/>
      <c r="L1531" s="37"/>
      <c r="M1531" s="37"/>
      <c r="N1531" s="37"/>
      <c r="O1531" s="37"/>
      <c r="P1531" s="37"/>
      <c r="Q1531" s="37"/>
      <c r="R1531" s="37"/>
      <c r="S1531" s="37"/>
      <c r="T1531" s="37"/>
      <c r="U1531" s="37"/>
      <c r="V1531" s="37"/>
      <c r="W1531" s="37"/>
      <c r="X1531" s="37"/>
      <c r="Y1531" s="39"/>
      <c r="Z1531" s="37"/>
      <c r="AA1531" s="40"/>
      <c r="AB1531" s="78"/>
      <c r="AC1531" s="40"/>
    </row>
    <row r="1532" spans="4:29" x14ac:dyDescent="0.35">
      <c r="D1532" s="37"/>
      <c r="E1532" s="37"/>
      <c r="F1532" s="37"/>
      <c r="G1532" s="37"/>
      <c r="H1532" s="37"/>
      <c r="I1532" s="38"/>
      <c r="J1532" s="37"/>
      <c r="K1532" s="38"/>
      <c r="L1532" s="37"/>
      <c r="M1532" s="37"/>
      <c r="N1532" s="37"/>
      <c r="O1532" s="37"/>
      <c r="P1532" s="37"/>
      <c r="Q1532" s="37"/>
      <c r="R1532" s="37"/>
      <c r="S1532" s="37"/>
      <c r="T1532" s="37"/>
      <c r="U1532" s="37"/>
      <c r="V1532" s="37"/>
      <c r="W1532" s="37"/>
      <c r="X1532" s="37"/>
      <c r="Y1532" s="39"/>
      <c r="Z1532" s="37"/>
      <c r="AA1532" s="40"/>
      <c r="AB1532" s="78"/>
      <c r="AC1532" s="40"/>
    </row>
    <row r="1533" spans="4:29" x14ac:dyDescent="0.35">
      <c r="D1533" s="37"/>
      <c r="E1533" s="37"/>
      <c r="F1533" s="37"/>
      <c r="G1533" s="37"/>
      <c r="H1533" s="37"/>
      <c r="I1533" s="38"/>
      <c r="J1533" s="37"/>
      <c r="K1533" s="38"/>
      <c r="L1533" s="37"/>
      <c r="M1533" s="37"/>
      <c r="N1533" s="37"/>
      <c r="O1533" s="37"/>
      <c r="P1533" s="37"/>
      <c r="Q1533" s="37"/>
      <c r="R1533" s="37"/>
      <c r="S1533" s="37"/>
      <c r="T1533" s="37"/>
      <c r="U1533" s="37"/>
      <c r="V1533" s="37"/>
      <c r="W1533" s="37"/>
      <c r="X1533" s="37"/>
      <c r="Y1533" s="39"/>
      <c r="Z1533" s="37"/>
      <c r="AA1533" s="40"/>
      <c r="AB1533" s="78"/>
      <c r="AC1533" s="40"/>
    </row>
    <row r="1534" spans="4:29" x14ac:dyDescent="0.35">
      <c r="D1534" s="41"/>
      <c r="E1534" s="41"/>
      <c r="F1534" s="41"/>
      <c r="G1534" s="41"/>
      <c r="H1534" s="41"/>
      <c r="I1534" s="42"/>
      <c r="J1534" s="41"/>
      <c r="K1534" s="42"/>
      <c r="L1534" s="41"/>
      <c r="M1534" s="41"/>
      <c r="N1534" s="41"/>
      <c r="O1534" s="41"/>
      <c r="P1534" s="41"/>
      <c r="Q1534" s="41"/>
      <c r="R1534" s="41"/>
      <c r="S1534" s="41"/>
      <c r="T1534" s="41"/>
      <c r="U1534" s="41"/>
      <c r="V1534" s="41"/>
      <c r="W1534" s="41"/>
      <c r="X1534" s="41"/>
      <c r="Y1534" s="43"/>
      <c r="Z1534" s="41"/>
      <c r="AA1534" s="44"/>
      <c r="AB1534" s="79"/>
      <c r="AC1534" s="44"/>
    </row>
    <row r="1535" spans="4:29" x14ac:dyDescent="0.35">
      <c r="D1535" s="37"/>
      <c r="E1535" s="37"/>
      <c r="F1535" s="37"/>
      <c r="G1535" s="37"/>
      <c r="H1535" s="37"/>
      <c r="I1535" s="38"/>
      <c r="J1535" s="37"/>
      <c r="K1535" s="38"/>
      <c r="L1535" s="37"/>
      <c r="M1535" s="37"/>
      <c r="N1535" s="37"/>
      <c r="O1535" s="37"/>
      <c r="P1535" s="37"/>
      <c r="Q1535" s="37"/>
      <c r="R1535" s="37"/>
      <c r="S1535" s="37"/>
      <c r="T1535" s="37"/>
      <c r="U1535" s="37"/>
      <c r="V1535" s="37"/>
      <c r="W1535" s="37"/>
      <c r="X1535" s="37"/>
      <c r="Y1535" s="39"/>
      <c r="Z1535" s="37"/>
      <c r="AA1535" s="40"/>
      <c r="AB1535" s="78"/>
      <c r="AC1535" s="40"/>
    </row>
    <row r="1536" spans="4:29" x14ac:dyDescent="0.35">
      <c r="D1536" s="37"/>
      <c r="E1536" s="37"/>
      <c r="F1536" s="37"/>
      <c r="G1536" s="37"/>
      <c r="H1536" s="37"/>
      <c r="I1536" s="38"/>
      <c r="J1536" s="37"/>
      <c r="K1536" s="38"/>
      <c r="L1536" s="37"/>
      <c r="M1536" s="37"/>
      <c r="N1536" s="37"/>
      <c r="O1536" s="37"/>
      <c r="P1536" s="37"/>
      <c r="Q1536" s="37"/>
      <c r="R1536" s="37"/>
      <c r="S1536" s="37"/>
      <c r="T1536" s="37"/>
      <c r="U1536" s="37"/>
      <c r="V1536" s="37"/>
      <c r="W1536" s="37"/>
      <c r="X1536" s="37"/>
      <c r="Y1536" s="39"/>
      <c r="Z1536" s="37"/>
      <c r="AA1536" s="40"/>
      <c r="AB1536" s="78"/>
      <c r="AC1536" s="40"/>
    </row>
    <row r="1537" spans="4:29" x14ac:dyDescent="0.35">
      <c r="D1537" s="37"/>
      <c r="E1537" s="37"/>
      <c r="F1537" s="37"/>
      <c r="G1537" s="37"/>
      <c r="H1537" s="37"/>
      <c r="I1537" s="38"/>
      <c r="J1537" s="37"/>
      <c r="K1537" s="38"/>
      <c r="L1537" s="37"/>
      <c r="M1537" s="37"/>
      <c r="N1537" s="37"/>
      <c r="O1537" s="37"/>
      <c r="P1537" s="37"/>
      <c r="Q1537" s="37"/>
      <c r="R1537" s="37"/>
      <c r="S1537" s="37"/>
      <c r="T1537" s="37"/>
      <c r="U1537" s="37"/>
      <c r="V1537" s="37"/>
      <c r="W1537" s="37"/>
      <c r="X1537" s="37"/>
      <c r="Y1537" s="39"/>
      <c r="Z1537" s="37"/>
      <c r="AA1537" s="40"/>
      <c r="AB1537" s="78"/>
      <c r="AC1537" s="40"/>
    </row>
    <row r="1538" spans="4:29" x14ac:dyDescent="0.35">
      <c r="D1538" s="37"/>
      <c r="E1538" s="37"/>
      <c r="F1538" s="37"/>
      <c r="G1538" s="37"/>
      <c r="H1538" s="37"/>
      <c r="I1538" s="38"/>
      <c r="J1538" s="37"/>
      <c r="K1538" s="38"/>
      <c r="L1538" s="37"/>
      <c r="M1538" s="37"/>
      <c r="N1538" s="37"/>
      <c r="O1538" s="37"/>
      <c r="P1538" s="37"/>
      <c r="Q1538" s="37"/>
      <c r="R1538" s="37"/>
      <c r="S1538" s="37"/>
      <c r="T1538" s="37"/>
      <c r="U1538" s="37"/>
      <c r="V1538" s="37"/>
      <c r="W1538" s="37"/>
      <c r="X1538" s="37"/>
      <c r="Y1538" s="39"/>
      <c r="Z1538" s="37"/>
      <c r="AA1538" s="40"/>
      <c r="AB1538" s="78"/>
      <c r="AC1538" s="40"/>
    </row>
    <row r="1539" spans="4:29" x14ac:dyDescent="0.35">
      <c r="D1539" s="37"/>
      <c r="E1539" s="37"/>
      <c r="F1539" s="37"/>
      <c r="G1539" s="37"/>
      <c r="H1539" s="37"/>
      <c r="I1539" s="38"/>
      <c r="J1539" s="37"/>
      <c r="K1539" s="38"/>
      <c r="L1539" s="37"/>
      <c r="M1539" s="37"/>
      <c r="N1539" s="37"/>
      <c r="O1539" s="37"/>
      <c r="P1539" s="37"/>
      <c r="Q1539" s="37"/>
      <c r="R1539" s="37"/>
      <c r="S1539" s="37"/>
      <c r="T1539" s="37"/>
      <c r="U1539" s="37"/>
      <c r="V1539" s="37"/>
      <c r="W1539" s="37"/>
      <c r="X1539" s="37"/>
      <c r="Y1539" s="39"/>
      <c r="Z1539" s="37"/>
      <c r="AA1539" s="40"/>
      <c r="AB1539" s="78"/>
      <c r="AC1539" s="40"/>
    </row>
    <row r="1540" spans="4:29" x14ac:dyDescent="0.35">
      <c r="D1540" s="37"/>
      <c r="E1540" s="37"/>
      <c r="F1540" s="37"/>
      <c r="G1540" s="37"/>
      <c r="H1540" s="37"/>
      <c r="I1540" s="38"/>
      <c r="J1540" s="37"/>
      <c r="K1540" s="38"/>
      <c r="L1540" s="37"/>
      <c r="M1540" s="37"/>
      <c r="N1540" s="37"/>
      <c r="O1540" s="37"/>
      <c r="P1540" s="37"/>
      <c r="Q1540" s="37"/>
      <c r="R1540" s="37"/>
      <c r="S1540" s="37"/>
      <c r="T1540" s="37"/>
      <c r="U1540" s="37"/>
      <c r="V1540" s="37"/>
      <c r="W1540" s="37"/>
      <c r="X1540" s="37"/>
      <c r="Y1540" s="39"/>
      <c r="Z1540" s="37"/>
      <c r="AA1540" s="40"/>
      <c r="AB1540" s="78"/>
      <c r="AC1540" s="40"/>
    </row>
    <row r="1541" spans="4:29" x14ac:dyDescent="0.35">
      <c r="D1541" s="37"/>
      <c r="E1541" s="37"/>
      <c r="F1541" s="37"/>
      <c r="G1541" s="37"/>
      <c r="H1541" s="37"/>
      <c r="I1541" s="38"/>
      <c r="J1541" s="37"/>
      <c r="K1541" s="38"/>
      <c r="L1541" s="37"/>
      <c r="M1541" s="37"/>
      <c r="N1541" s="37"/>
      <c r="O1541" s="37"/>
      <c r="P1541" s="37"/>
      <c r="Q1541" s="37"/>
      <c r="R1541" s="37"/>
      <c r="S1541" s="37"/>
      <c r="T1541" s="37"/>
      <c r="U1541" s="37"/>
      <c r="V1541" s="37"/>
      <c r="W1541" s="37"/>
      <c r="X1541" s="37"/>
      <c r="Y1541" s="39"/>
      <c r="Z1541" s="37"/>
      <c r="AA1541" s="40"/>
      <c r="AB1541" s="78"/>
      <c r="AC1541" s="40"/>
    </row>
    <row r="1542" spans="4:29" x14ac:dyDescent="0.35">
      <c r="D1542" s="41"/>
      <c r="E1542" s="41"/>
      <c r="F1542" s="41"/>
      <c r="G1542" s="41"/>
      <c r="H1542" s="41"/>
      <c r="I1542" s="42"/>
      <c r="J1542" s="41"/>
      <c r="K1542" s="42"/>
      <c r="L1542" s="41"/>
      <c r="M1542" s="41"/>
      <c r="N1542" s="41"/>
      <c r="O1542" s="41"/>
      <c r="P1542" s="41"/>
      <c r="Q1542" s="41"/>
      <c r="R1542" s="41"/>
      <c r="S1542" s="41"/>
      <c r="T1542" s="41"/>
      <c r="U1542" s="41"/>
      <c r="V1542" s="41"/>
      <c r="W1542" s="41"/>
      <c r="X1542" s="41"/>
      <c r="Y1542" s="43"/>
      <c r="Z1542" s="41"/>
      <c r="AA1542" s="44"/>
      <c r="AB1542" s="79"/>
      <c r="AC1542" s="44"/>
    </row>
    <row r="1543" spans="4:29" x14ac:dyDescent="0.35">
      <c r="D1543" s="37"/>
      <c r="E1543" s="37"/>
      <c r="F1543" s="37"/>
      <c r="G1543" s="37"/>
      <c r="H1543" s="37"/>
      <c r="I1543" s="38"/>
      <c r="J1543" s="37"/>
      <c r="K1543" s="38"/>
      <c r="L1543" s="37"/>
      <c r="M1543" s="37"/>
      <c r="N1543" s="37"/>
      <c r="O1543" s="37"/>
      <c r="P1543" s="37"/>
      <c r="Q1543" s="37"/>
      <c r="R1543" s="37"/>
      <c r="S1543" s="37"/>
      <c r="T1543" s="37"/>
      <c r="U1543" s="37"/>
      <c r="V1543" s="37"/>
      <c r="W1543" s="37"/>
      <c r="X1543" s="37"/>
      <c r="Y1543" s="39"/>
      <c r="Z1543" s="37"/>
      <c r="AA1543" s="40"/>
      <c r="AB1543" s="78"/>
      <c r="AC1543" s="40"/>
    </row>
    <row r="1544" spans="4:29" x14ac:dyDescent="0.35">
      <c r="D1544" s="37"/>
      <c r="E1544" s="37"/>
      <c r="F1544" s="37"/>
      <c r="G1544" s="37"/>
      <c r="H1544" s="37"/>
      <c r="I1544" s="38"/>
      <c r="J1544" s="37"/>
      <c r="K1544" s="38"/>
      <c r="L1544" s="37"/>
      <c r="M1544" s="37"/>
      <c r="N1544" s="37"/>
      <c r="O1544" s="37"/>
      <c r="P1544" s="37"/>
      <c r="Q1544" s="37"/>
      <c r="R1544" s="37"/>
      <c r="S1544" s="37"/>
      <c r="T1544" s="37"/>
      <c r="U1544" s="37"/>
      <c r="V1544" s="37"/>
      <c r="W1544" s="37"/>
      <c r="X1544" s="37"/>
      <c r="Y1544" s="39"/>
      <c r="Z1544" s="37"/>
      <c r="AA1544" s="40"/>
      <c r="AB1544" s="78"/>
      <c r="AC1544" s="40"/>
    </row>
    <row r="1545" spans="4:29" x14ac:dyDescent="0.35">
      <c r="D1545" s="41"/>
      <c r="E1545" s="41"/>
      <c r="F1545" s="41"/>
      <c r="G1545" s="41"/>
      <c r="H1545" s="41"/>
      <c r="I1545" s="42"/>
      <c r="J1545" s="41"/>
      <c r="K1545" s="42"/>
      <c r="L1545" s="41"/>
      <c r="M1545" s="41"/>
      <c r="N1545" s="41"/>
      <c r="O1545" s="41"/>
      <c r="P1545" s="41"/>
      <c r="Q1545" s="41"/>
      <c r="R1545" s="41"/>
      <c r="S1545" s="41"/>
      <c r="T1545" s="41"/>
      <c r="U1545" s="41"/>
      <c r="V1545" s="41"/>
      <c r="W1545" s="41"/>
      <c r="X1545" s="41"/>
      <c r="Y1545" s="43"/>
      <c r="Z1545" s="41"/>
      <c r="AA1545" s="44"/>
      <c r="AB1545" s="79"/>
      <c r="AC1545" s="44"/>
    </row>
    <row r="1546" spans="4:29" x14ac:dyDescent="0.35">
      <c r="D1546" s="37"/>
      <c r="E1546" s="37"/>
      <c r="F1546" s="37"/>
      <c r="G1546" s="37"/>
      <c r="H1546" s="37"/>
      <c r="I1546" s="38"/>
      <c r="J1546" s="37"/>
      <c r="K1546" s="38"/>
      <c r="L1546" s="37"/>
      <c r="M1546" s="37"/>
      <c r="N1546" s="37"/>
      <c r="O1546" s="37"/>
      <c r="P1546" s="37"/>
      <c r="Q1546" s="37"/>
      <c r="R1546" s="37"/>
      <c r="S1546" s="37"/>
      <c r="T1546" s="37"/>
      <c r="U1546" s="37"/>
      <c r="V1546" s="37"/>
      <c r="W1546" s="37"/>
      <c r="X1546" s="37"/>
      <c r="Y1546" s="39"/>
      <c r="Z1546" s="37"/>
      <c r="AA1546" s="40"/>
      <c r="AB1546" s="78"/>
      <c r="AC1546" s="40"/>
    </row>
    <row r="1547" spans="4:29" x14ac:dyDescent="0.35">
      <c r="D1547" s="37"/>
      <c r="E1547" s="37"/>
      <c r="F1547" s="37"/>
      <c r="G1547" s="37"/>
      <c r="H1547" s="37"/>
      <c r="I1547" s="38"/>
      <c r="J1547" s="37"/>
      <c r="K1547" s="38"/>
      <c r="L1547" s="37"/>
      <c r="M1547" s="37"/>
      <c r="N1547" s="37"/>
      <c r="O1547" s="37"/>
      <c r="P1547" s="37"/>
      <c r="Q1547" s="37"/>
      <c r="R1547" s="37"/>
      <c r="S1547" s="37"/>
      <c r="T1547" s="37"/>
      <c r="U1547" s="37"/>
      <c r="V1547" s="37"/>
      <c r="W1547" s="37"/>
      <c r="X1547" s="37"/>
      <c r="Y1547" s="39"/>
      <c r="Z1547" s="37"/>
      <c r="AA1547" s="40"/>
      <c r="AB1547" s="78"/>
      <c r="AC1547" s="40"/>
    </row>
    <row r="1548" spans="4:29" x14ac:dyDescent="0.35">
      <c r="D1548" s="37"/>
      <c r="E1548" s="37"/>
      <c r="F1548" s="37"/>
      <c r="G1548" s="37"/>
      <c r="H1548" s="37"/>
      <c r="I1548" s="38"/>
      <c r="J1548" s="37"/>
      <c r="K1548" s="38"/>
      <c r="L1548" s="37"/>
      <c r="M1548" s="37"/>
      <c r="N1548" s="37"/>
      <c r="O1548" s="37"/>
      <c r="P1548" s="37"/>
      <c r="Q1548" s="37"/>
      <c r="R1548" s="37"/>
      <c r="S1548" s="37"/>
      <c r="T1548" s="37"/>
      <c r="U1548" s="37"/>
      <c r="V1548" s="37"/>
      <c r="W1548" s="37"/>
      <c r="X1548" s="37"/>
      <c r="Y1548" s="39"/>
      <c r="Z1548" s="37"/>
      <c r="AA1548" s="40"/>
      <c r="AB1548" s="78"/>
      <c r="AC1548" s="40"/>
    </row>
    <row r="1549" spans="4:29" x14ac:dyDescent="0.35">
      <c r="D1549" s="37"/>
      <c r="E1549" s="37"/>
      <c r="F1549" s="37"/>
      <c r="G1549" s="37"/>
      <c r="H1549" s="37"/>
      <c r="I1549" s="38"/>
      <c r="J1549" s="37"/>
      <c r="K1549" s="38"/>
      <c r="L1549" s="37"/>
      <c r="M1549" s="37"/>
      <c r="N1549" s="37"/>
      <c r="O1549" s="37"/>
      <c r="P1549" s="37"/>
      <c r="Q1549" s="37"/>
      <c r="R1549" s="37"/>
      <c r="S1549" s="37"/>
      <c r="T1549" s="37"/>
      <c r="U1549" s="37"/>
      <c r="V1549" s="37"/>
      <c r="W1549" s="37"/>
      <c r="X1549" s="37"/>
      <c r="Y1549" s="39"/>
      <c r="Z1549" s="37"/>
      <c r="AA1549" s="40"/>
      <c r="AB1549" s="78"/>
      <c r="AC1549" s="40"/>
    </row>
    <row r="1550" spans="4:29" x14ac:dyDescent="0.35">
      <c r="D1550" s="41"/>
      <c r="E1550" s="41"/>
      <c r="F1550" s="41"/>
      <c r="G1550" s="41"/>
      <c r="H1550" s="41"/>
      <c r="I1550" s="42"/>
      <c r="J1550" s="41"/>
      <c r="K1550" s="42"/>
      <c r="L1550" s="41"/>
      <c r="M1550" s="41"/>
      <c r="N1550" s="41"/>
      <c r="O1550" s="41"/>
      <c r="P1550" s="41"/>
      <c r="Q1550" s="41"/>
      <c r="R1550" s="41"/>
      <c r="S1550" s="41"/>
      <c r="T1550" s="41"/>
      <c r="U1550" s="41"/>
      <c r="V1550" s="41"/>
      <c r="W1550" s="41"/>
      <c r="X1550" s="41"/>
      <c r="Y1550" s="43"/>
      <c r="Z1550" s="41"/>
      <c r="AA1550" s="44"/>
      <c r="AB1550" s="79"/>
      <c r="AC1550" s="44"/>
    </row>
    <row r="1551" spans="4:29" x14ac:dyDescent="0.35">
      <c r="D1551" s="37"/>
      <c r="E1551" s="37"/>
      <c r="F1551" s="37"/>
      <c r="G1551" s="37"/>
      <c r="H1551" s="37"/>
      <c r="I1551" s="38"/>
      <c r="J1551" s="37"/>
      <c r="K1551" s="38"/>
      <c r="L1551" s="37"/>
      <c r="M1551" s="37"/>
      <c r="N1551" s="37"/>
      <c r="O1551" s="37"/>
      <c r="P1551" s="37"/>
      <c r="Q1551" s="37"/>
      <c r="R1551" s="37"/>
      <c r="S1551" s="37"/>
      <c r="T1551" s="37"/>
      <c r="U1551" s="37"/>
      <c r="V1551" s="37"/>
      <c r="W1551" s="37"/>
      <c r="X1551" s="37"/>
      <c r="Y1551" s="39"/>
      <c r="Z1551" s="37"/>
      <c r="AA1551" s="40"/>
      <c r="AB1551" s="78"/>
      <c r="AC1551" s="40"/>
    </row>
    <row r="1552" spans="4:29" x14ac:dyDescent="0.35">
      <c r="D1552" s="37"/>
      <c r="E1552" s="37"/>
      <c r="F1552" s="37"/>
      <c r="G1552" s="37"/>
      <c r="H1552" s="37"/>
      <c r="I1552" s="38"/>
      <c r="J1552" s="37"/>
      <c r="K1552" s="38"/>
      <c r="L1552" s="37"/>
      <c r="M1552" s="37"/>
      <c r="N1552" s="37"/>
      <c r="O1552" s="37"/>
      <c r="P1552" s="37"/>
      <c r="Q1552" s="37"/>
      <c r="R1552" s="37"/>
      <c r="S1552" s="37"/>
      <c r="T1552" s="37"/>
      <c r="U1552" s="37"/>
      <c r="V1552" s="37"/>
      <c r="W1552" s="37"/>
      <c r="X1552" s="37"/>
      <c r="Y1552" s="39"/>
      <c r="Z1552" s="37"/>
      <c r="AA1552" s="40"/>
      <c r="AB1552" s="78"/>
      <c r="AC1552" s="40"/>
    </row>
    <row r="1553" spans="4:29" x14ac:dyDescent="0.35">
      <c r="D1553" s="37"/>
      <c r="E1553" s="37"/>
      <c r="F1553" s="37"/>
      <c r="G1553" s="37"/>
      <c r="H1553" s="37"/>
      <c r="I1553" s="38"/>
      <c r="J1553" s="37"/>
      <c r="K1553" s="38"/>
      <c r="L1553" s="37"/>
      <c r="M1553" s="37"/>
      <c r="N1553" s="37"/>
      <c r="O1553" s="37"/>
      <c r="P1553" s="37"/>
      <c r="Q1553" s="37"/>
      <c r="R1553" s="37"/>
      <c r="S1553" s="37"/>
      <c r="T1553" s="37"/>
      <c r="U1553" s="37"/>
      <c r="V1553" s="37"/>
      <c r="W1553" s="37"/>
      <c r="X1553" s="37"/>
      <c r="Y1553" s="39"/>
      <c r="Z1553" s="37"/>
      <c r="AA1553" s="40"/>
      <c r="AB1553" s="78"/>
      <c r="AC1553" s="40"/>
    </row>
    <row r="1554" spans="4:29" x14ac:dyDescent="0.35">
      <c r="D1554" s="37"/>
      <c r="E1554" s="37"/>
      <c r="F1554" s="37"/>
      <c r="G1554" s="37"/>
      <c r="H1554" s="37"/>
      <c r="I1554" s="38"/>
      <c r="J1554" s="37"/>
      <c r="K1554" s="38"/>
      <c r="L1554" s="37"/>
      <c r="M1554" s="37"/>
      <c r="N1554" s="37"/>
      <c r="O1554" s="37"/>
      <c r="P1554" s="37"/>
      <c r="Q1554" s="37"/>
      <c r="R1554" s="37"/>
      <c r="S1554" s="37"/>
      <c r="T1554" s="37"/>
      <c r="U1554" s="37"/>
      <c r="V1554" s="37"/>
      <c r="W1554" s="37"/>
      <c r="X1554" s="37"/>
      <c r="Y1554" s="39"/>
      <c r="Z1554" s="37"/>
      <c r="AA1554" s="40"/>
      <c r="AB1554" s="78"/>
      <c r="AC1554" s="40"/>
    </row>
    <row r="1555" spans="4:29" x14ac:dyDescent="0.35">
      <c r="D1555" s="37"/>
      <c r="E1555" s="37"/>
      <c r="F1555" s="37"/>
      <c r="G1555" s="37"/>
      <c r="H1555" s="37"/>
      <c r="I1555" s="38"/>
      <c r="J1555" s="37"/>
      <c r="K1555" s="38"/>
      <c r="L1555" s="37"/>
      <c r="M1555" s="37"/>
      <c r="N1555" s="37"/>
      <c r="O1555" s="37"/>
      <c r="P1555" s="37"/>
      <c r="Q1555" s="37"/>
      <c r="R1555" s="37"/>
      <c r="S1555" s="37"/>
      <c r="T1555" s="37"/>
      <c r="U1555" s="37"/>
      <c r="V1555" s="37"/>
      <c r="W1555" s="37"/>
      <c r="X1555" s="37"/>
      <c r="Y1555" s="39"/>
      <c r="Z1555" s="37"/>
      <c r="AA1555" s="40"/>
      <c r="AB1555" s="78"/>
      <c r="AC1555" s="40"/>
    </row>
    <row r="1556" spans="4:29" x14ac:dyDescent="0.35">
      <c r="D1556" s="37"/>
      <c r="E1556" s="37"/>
      <c r="F1556" s="37"/>
      <c r="G1556" s="37"/>
      <c r="H1556" s="37"/>
      <c r="I1556" s="38"/>
      <c r="J1556" s="37"/>
      <c r="K1556" s="38"/>
      <c r="L1556" s="37"/>
      <c r="M1556" s="37"/>
      <c r="N1556" s="37"/>
      <c r="O1556" s="37"/>
      <c r="P1556" s="37"/>
      <c r="Q1556" s="37"/>
      <c r="R1556" s="37"/>
      <c r="S1556" s="37"/>
      <c r="T1556" s="37"/>
      <c r="U1556" s="37"/>
      <c r="V1556" s="37"/>
      <c r="W1556" s="37"/>
      <c r="X1556" s="37"/>
      <c r="Y1556" s="39"/>
      <c r="Z1556" s="37"/>
      <c r="AA1556" s="40"/>
      <c r="AB1556" s="78"/>
      <c r="AC1556" s="40"/>
    </row>
    <row r="1557" spans="4:29" x14ac:dyDescent="0.35">
      <c r="D1557" s="37"/>
      <c r="E1557" s="37"/>
      <c r="F1557" s="37"/>
      <c r="G1557" s="37"/>
      <c r="H1557" s="37"/>
      <c r="I1557" s="38"/>
      <c r="J1557" s="37"/>
      <c r="K1557" s="38"/>
      <c r="L1557" s="37"/>
      <c r="M1557" s="37"/>
      <c r="N1557" s="37"/>
      <c r="O1557" s="37"/>
      <c r="P1557" s="37"/>
      <c r="Q1557" s="37"/>
      <c r="R1557" s="37"/>
      <c r="S1557" s="37"/>
      <c r="T1557" s="37"/>
      <c r="U1557" s="37"/>
      <c r="V1557" s="37"/>
      <c r="W1557" s="37"/>
      <c r="X1557" s="37"/>
      <c r="Y1557" s="39"/>
      <c r="Z1557" s="37"/>
      <c r="AA1557" s="40"/>
      <c r="AB1557" s="78"/>
      <c r="AC1557" s="40"/>
    </row>
    <row r="1558" spans="4:29" x14ac:dyDescent="0.35">
      <c r="D1558" s="41"/>
      <c r="E1558" s="41"/>
      <c r="F1558" s="41"/>
      <c r="G1558" s="41"/>
      <c r="H1558" s="41"/>
      <c r="I1558" s="42"/>
      <c r="J1558" s="41"/>
      <c r="K1558" s="42"/>
      <c r="L1558" s="41"/>
      <c r="M1558" s="41"/>
      <c r="N1558" s="41"/>
      <c r="O1558" s="41"/>
      <c r="P1558" s="41"/>
      <c r="Q1558" s="41"/>
      <c r="R1558" s="41"/>
      <c r="S1558" s="41"/>
      <c r="T1558" s="41"/>
      <c r="U1558" s="41"/>
      <c r="V1558" s="41"/>
      <c r="W1558" s="41"/>
      <c r="X1558" s="41"/>
      <c r="Y1558" s="43"/>
      <c r="Z1558" s="41"/>
      <c r="AA1558" s="44"/>
      <c r="AB1558" s="79"/>
      <c r="AC1558" s="44"/>
    </row>
    <row r="1559" spans="4:29" x14ac:dyDescent="0.35">
      <c r="D1559" s="37"/>
      <c r="E1559" s="37"/>
      <c r="F1559" s="37"/>
      <c r="G1559" s="37"/>
      <c r="H1559" s="37"/>
      <c r="I1559" s="38"/>
      <c r="J1559" s="37"/>
      <c r="K1559" s="38"/>
      <c r="L1559" s="37"/>
      <c r="M1559" s="37"/>
      <c r="N1559" s="37"/>
      <c r="O1559" s="37"/>
      <c r="P1559" s="37"/>
      <c r="Q1559" s="37"/>
      <c r="R1559" s="37"/>
      <c r="S1559" s="37"/>
      <c r="T1559" s="37"/>
      <c r="U1559" s="37"/>
      <c r="V1559" s="37"/>
      <c r="W1559" s="37"/>
      <c r="X1559" s="37"/>
      <c r="Y1559" s="39"/>
      <c r="Z1559" s="37"/>
      <c r="AA1559" s="40"/>
      <c r="AB1559" s="78"/>
      <c r="AC1559" s="40"/>
    </row>
    <row r="1560" spans="4:29" x14ac:dyDescent="0.35">
      <c r="D1560" s="37"/>
      <c r="E1560" s="37"/>
      <c r="F1560" s="37"/>
      <c r="G1560" s="37"/>
      <c r="H1560" s="37"/>
      <c r="I1560" s="38"/>
      <c r="J1560" s="37"/>
      <c r="K1560" s="38"/>
      <c r="L1560" s="37"/>
      <c r="M1560" s="37"/>
      <c r="N1560" s="37"/>
      <c r="O1560" s="37"/>
      <c r="P1560" s="37"/>
      <c r="Q1560" s="37"/>
      <c r="R1560" s="37"/>
      <c r="S1560" s="37"/>
      <c r="T1560" s="37"/>
      <c r="U1560" s="37"/>
      <c r="V1560" s="37"/>
      <c r="W1560" s="37"/>
      <c r="X1560" s="37"/>
      <c r="Y1560" s="39"/>
      <c r="Z1560" s="37"/>
      <c r="AA1560" s="40"/>
      <c r="AB1560" s="78"/>
      <c r="AC1560" s="40"/>
    </row>
    <row r="1561" spans="4:29" x14ac:dyDescent="0.35">
      <c r="D1561" s="41"/>
      <c r="E1561" s="41"/>
      <c r="F1561" s="41"/>
      <c r="G1561" s="41"/>
      <c r="H1561" s="41"/>
      <c r="I1561" s="42"/>
      <c r="J1561" s="41"/>
      <c r="K1561" s="42"/>
      <c r="L1561" s="41"/>
      <c r="M1561" s="41"/>
      <c r="N1561" s="41"/>
      <c r="O1561" s="41"/>
      <c r="P1561" s="41"/>
      <c r="Q1561" s="41"/>
      <c r="R1561" s="41"/>
      <c r="S1561" s="41"/>
      <c r="T1561" s="41"/>
      <c r="U1561" s="41"/>
      <c r="V1561" s="41"/>
      <c r="W1561" s="41"/>
      <c r="X1561" s="41"/>
      <c r="Y1561" s="43"/>
      <c r="Z1561" s="41"/>
      <c r="AA1561" s="44"/>
      <c r="AB1561" s="79"/>
      <c r="AC1561" s="44"/>
    </row>
    <row r="1562" spans="4:29" x14ac:dyDescent="0.35">
      <c r="D1562" s="37"/>
      <c r="E1562" s="37"/>
      <c r="F1562" s="37"/>
      <c r="G1562" s="37"/>
      <c r="H1562" s="37"/>
      <c r="I1562" s="38"/>
      <c r="J1562" s="37"/>
      <c r="K1562" s="38"/>
      <c r="L1562" s="37"/>
      <c r="M1562" s="37"/>
      <c r="N1562" s="37"/>
      <c r="O1562" s="37"/>
      <c r="P1562" s="37"/>
      <c r="Q1562" s="37"/>
      <c r="R1562" s="37"/>
      <c r="S1562" s="37"/>
      <c r="T1562" s="37"/>
      <c r="U1562" s="37"/>
      <c r="V1562" s="37"/>
      <c r="W1562" s="37"/>
      <c r="X1562" s="37"/>
      <c r="Y1562" s="39"/>
      <c r="Z1562" s="37"/>
      <c r="AA1562" s="40"/>
      <c r="AB1562" s="78"/>
      <c r="AC1562" s="40"/>
    </row>
    <row r="1563" spans="4:29" x14ac:dyDescent="0.35">
      <c r="D1563" s="37"/>
      <c r="E1563" s="37"/>
      <c r="F1563" s="37"/>
      <c r="G1563" s="37"/>
      <c r="H1563" s="37"/>
      <c r="I1563" s="38"/>
      <c r="J1563" s="37"/>
      <c r="K1563" s="38"/>
      <c r="L1563" s="37"/>
      <c r="M1563" s="37"/>
      <c r="N1563" s="37"/>
      <c r="O1563" s="37"/>
      <c r="P1563" s="37"/>
      <c r="Q1563" s="37"/>
      <c r="R1563" s="37"/>
      <c r="S1563" s="37"/>
      <c r="T1563" s="37"/>
      <c r="U1563" s="37"/>
      <c r="V1563" s="37"/>
      <c r="W1563" s="37"/>
      <c r="X1563" s="37"/>
      <c r="Y1563" s="39"/>
      <c r="Z1563" s="37"/>
      <c r="AA1563" s="40"/>
      <c r="AB1563" s="78"/>
      <c r="AC1563" s="40"/>
    </row>
    <row r="1564" spans="4:29" x14ac:dyDescent="0.35">
      <c r="D1564" s="37"/>
      <c r="E1564" s="37"/>
      <c r="F1564" s="37"/>
      <c r="G1564" s="37"/>
      <c r="H1564" s="37"/>
      <c r="I1564" s="38"/>
      <c r="J1564" s="37"/>
      <c r="K1564" s="38"/>
      <c r="L1564" s="37"/>
      <c r="M1564" s="37"/>
      <c r="N1564" s="37"/>
      <c r="O1564" s="37"/>
      <c r="P1564" s="37"/>
      <c r="Q1564" s="37"/>
      <c r="R1564" s="37"/>
      <c r="S1564" s="37"/>
      <c r="T1564" s="37"/>
      <c r="U1564" s="37"/>
      <c r="V1564" s="37"/>
      <c r="W1564" s="37"/>
      <c r="X1564" s="37"/>
      <c r="Y1564" s="39"/>
      <c r="Z1564" s="37"/>
      <c r="AA1564" s="40"/>
      <c r="AB1564" s="78"/>
      <c r="AC1564" s="40"/>
    </row>
    <row r="1565" spans="4:29" x14ac:dyDescent="0.35">
      <c r="D1565" s="41"/>
      <c r="E1565" s="41"/>
      <c r="F1565" s="41"/>
      <c r="G1565" s="41"/>
      <c r="H1565" s="41"/>
      <c r="I1565" s="42"/>
      <c r="J1565" s="41"/>
      <c r="K1565" s="42"/>
      <c r="L1565" s="41"/>
      <c r="M1565" s="41"/>
      <c r="N1565" s="41"/>
      <c r="O1565" s="41"/>
      <c r="P1565" s="41"/>
      <c r="Q1565" s="41"/>
      <c r="R1565" s="41"/>
      <c r="S1565" s="41"/>
      <c r="T1565" s="41"/>
      <c r="U1565" s="41"/>
      <c r="V1565" s="41"/>
      <c r="W1565" s="41"/>
      <c r="X1565" s="41"/>
      <c r="Y1565" s="43"/>
      <c r="Z1565" s="41"/>
      <c r="AA1565" s="44"/>
      <c r="AB1565" s="79"/>
      <c r="AC1565" s="44"/>
    </row>
    <row r="1566" spans="4:29" x14ac:dyDescent="0.35">
      <c r="D1566" s="37"/>
      <c r="E1566" s="37"/>
      <c r="F1566" s="37"/>
      <c r="G1566" s="37"/>
      <c r="H1566" s="37"/>
      <c r="I1566" s="38"/>
      <c r="J1566" s="37"/>
      <c r="K1566" s="38"/>
      <c r="L1566" s="37"/>
      <c r="M1566" s="37"/>
      <c r="N1566" s="37"/>
      <c r="O1566" s="37"/>
      <c r="P1566" s="37"/>
      <c r="Q1566" s="37"/>
      <c r="R1566" s="37"/>
      <c r="S1566" s="37"/>
      <c r="T1566" s="37"/>
      <c r="U1566" s="37"/>
      <c r="V1566" s="37"/>
      <c r="W1566" s="37"/>
      <c r="X1566" s="37"/>
      <c r="Y1566" s="39"/>
      <c r="Z1566" s="37"/>
      <c r="AA1566" s="40"/>
      <c r="AB1566" s="78"/>
      <c r="AC1566" s="40"/>
    </row>
    <row r="1567" spans="4:29" x14ac:dyDescent="0.35">
      <c r="D1567" s="37"/>
      <c r="E1567" s="37"/>
      <c r="F1567" s="37"/>
      <c r="G1567" s="37"/>
      <c r="H1567" s="37"/>
      <c r="I1567" s="38"/>
      <c r="J1567" s="37"/>
      <c r="K1567" s="38"/>
      <c r="L1567" s="37"/>
      <c r="M1567" s="37"/>
      <c r="N1567" s="37"/>
      <c r="O1567" s="37"/>
      <c r="P1567" s="37"/>
      <c r="Q1567" s="37"/>
      <c r="R1567" s="37"/>
      <c r="S1567" s="37"/>
      <c r="T1567" s="37"/>
      <c r="U1567" s="37"/>
      <c r="V1567" s="37"/>
      <c r="W1567" s="37"/>
      <c r="X1567" s="37"/>
      <c r="Y1567" s="39"/>
      <c r="Z1567" s="37"/>
      <c r="AA1567" s="40"/>
      <c r="AB1567" s="78"/>
      <c r="AC1567" s="40"/>
    </row>
    <row r="1568" spans="4:29" x14ac:dyDescent="0.35">
      <c r="D1568" s="37"/>
      <c r="E1568" s="37"/>
      <c r="F1568" s="37"/>
      <c r="G1568" s="37"/>
      <c r="H1568" s="37"/>
      <c r="I1568" s="38"/>
      <c r="J1568" s="37"/>
      <c r="K1568" s="38"/>
      <c r="L1568" s="37"/>
      <c r="M1568" s="37"/>
      <c r="N1568" s="37"/>
      <c r="O1568" s="37"/>
      <c r="P1568" s="37"/>
      <c r="Q1568" s="37"/>
      <c r="R1568" s="37"/>
      <c r="S1568" s="37"/>
      <c r="T1568" s="37"/>
      <c r="U1568" s="37"/>
      <c r="V1568" s="37"/>
      <c r="W1568" s="37"/>
      <c r="X1568" s="37"/>
      <c r="Y1568" s="39"/>
      <c r="Z1568" s="37"/>
      <c r="AA1568" s="40"/>
      <c r="AB1568" s="78"/>
      <c r="AC1568" s="40"/>
    </row>
    <row r="1569" spans="4:29" x14ac:dyDescent="0.35">
      <c r="D1569" s="37"/>
      <c r="E1569" s="37"/>
      <c r="F1569" s="37"/>
      <c r="G1569" s="37"/>
      <c r="H1569" s="37"/>
      <c r="I1569" s="38"/>
      <c r="J1569" s="37"/>
      <c r="K1569" s="38"/>
      <c r="L1569" s="37"/>
      <c r="M1569" s="37"/>
      <c r="N1569" s="37"/>
      <c r="O1569" s="37"/>
      <c r="P1569" s="37"/>
      <c r="Q1569" s="37"/>
      <c r="R1569" s="37"/>
      <c r="S1569" s="37"/>
      <c r="T1569" s="37"/>
      <c r="U1569" s="37"/>
      <c r="V1569" s="37"/>
      <c r="W1569" s="37"/>
      <c r="X1569" s="37"/>
      <c r="Y1569" s="39"/>
      <c r="Z1569" s="37"/>
      <c r="AA1569" s="40"/>
      <c r="AB1569" s="78"/>
      <c r="AC1569" s="40"/>
    </row>
    <row r="1570" spans="4:29" x14ac:dyDescent="0.35">
      <c r="D1570" s="37"/>
      <c r="E1570" s="37"/>
      <c r="F1570" s="37"/>
      <c r="G1570" s="37"/>
      <c r="H1570" s="37"/>
      <c r="I1570" s="38"/>
      <c r="J1570" s="37"/>
      <c r="K1570" s="38"/>
      <c r="L1570" s="37"/>
      <c r="M1570" s="37"/>
      <c r="N1570" s="37"/>
      <c r="O1570" s="37"/>
      <c r="P1570" s="37"/>
      <c r="Q1570" s="37"/>
      <c r="R1570" s="37"/>
      <c r="S1570" s="37"/>
      <c r="T1570" s="37"/>
      <c r="U1570" s="37"/>
      <c r="V1570" s="37"/>
      <c r="W1570" s="37"/>
      <c r="X1570" s="37"/>
      <c r="Y1570" s="39"/>
      <c r="Z1570" s="37"/>
      <c r="AA1570" s="40"/>
      <c r="AB1570" s="78"/>
      <c r="AC1570" s="40"/>
    </row>
    <row r="1571" spans="4:29" x14ac:dyDescent="0.35">
      <c r="D1571" s="37"/>
      <c r="E1571" s="37"/>
      <c r="F1571" s="37"/>
      <c r="G1571" s="37"/>
      <c r="H1571" s="37"/>
      <c r="I1571" s="38"/>
      <c r="J1571" s="37"/>
      <c r="K1571" s="38"/>
      <c r="L1571" s="37"/>
      <c r="M1571" s="37"/>
      <c r="N1571" s="37"/>
      <c r="O1571" s="37"/>
      <c r="P1571" s="37"/>
      <c r="Q1571" s="37"/>
      <c r="R1571" s="37"/>
      <c r="S1571" s="37"/>
      <c r="T1571" s="37"/>
      <c r="U1571" s="37"/>
      <c r="V1571" s="37"/>
      <c r="W1571" s="37"/>
      <c r="X1571" s="37"/>
      <c r="Y1571" s="39"/>
      <c r="Z1571" s="37"/>
      <c r="AA1571" s="40"/>
      <c r="AB1571" s="78"/>
      <c r="AC1571" s="40"/>
    </row>
    <row r="1572" spans="4:29" x14ac:dyDescent="0.35">
      <c r="D1572" s="41"/>
      <c r="E1572" s="41"/>
      <c r="F1572" s="41"/>
      <c r="G1572" s="41"/>
      <c r="H1572" s="41"/>
      <c r="I1572" s="42"/>
      <c r="J1572" s="41"/>
      <c r="K1572" s="42"/>
      <c r="L1572" s="41"/>
      <c r="M1572" s="41"/>
      <c r="N1572" s="41"/>
      <c r="O1572" s="41"/>
      <c r="P1572" s="41"/>
      <c r="Q1572" s="41"/>
      <c r="R1572" s="41"/>
      <c r="S1572" s="41"/>
      <c r="T1572" s="41"/>
      <c r="U1572" s="41"/>
      <c r="V1572" s="41"/>
      <c r="W1572" s="41"/>
      <c r="X1572" s="41"/>
      <c r="Y1572" s="43"/>
      <c r="Z1572" s="41"/>
      <c r="AA1572" s="44"/>
      <c r="AB1572" s="79"/>
      <c r="AC1572" s="44"/>
    </row>
    <row r="1573" spans="4:29" x14ac:dyDescent="0.35">
      <c r="D1573" s="37"/>
      <c r="E1573" s="37"/>
      <c r="F1573" s="37"/>
      <c r="G1573" s="37"/>
      <c r="H1573" s="37"/>
      <c r="I1573" s="38"/>
      <c r="J1573" s="37"/>
      <c r="K1573" s="38"/>
      <c r="L1573" s="37"/>
      <c r="M1573" s="37"/>
      <c r="N1573" s="37"/>
      <c r="O1573" s="37"/>
      <c r="P1573" s="37"/>
      <c r="Q1573" s="37"/>
      <c r="R1573" s="37"/>
      <c r="S1573" s="37"/>
      <c r="T1573" s="37"/>
      <c r="U1573" s="37"/>
      <c r="V1573" s="37"/>
      <c r="W1573" s="37"/>
      <c r="X1573" s="37"/>
      <c r="Y1573" s="39"/>
      <c r="Z1573" s="37"/>
      <c r="AA1573" s="40"/>
      <c r="AB1573" s="78"/>
      <c r="AC1573" s="40"/>
    </row>
    <row r="1574" spans="4:29" x14ac:dyDescent="0.35">
      <c r="D1574" s="37"/>
      <c r="E1574" s="37"/>
      <c r="F1574" s="37"/>
      <c r="G1574" s="37"/>
      <c r="H1574" s="37"/>
      <c r="I1574" s="38"/>
      <c r="J1574" s="37"/>
      <c r="K1574" s="38"/>
      <c r="L1574" s="37"/>
      <c r="M1574" s="37"/>
      <c r="N1574" s="37"/>
      <c r="O1574" s="37"/>
      <c r="P1574" s="37"/>
      <c r="Q1574" s="37"/>
      <c r="R1574" s="37"/>
      <c r="S1574" s="37"/>
      <c r="T1574" s="37"/>
      <c r="U1574" s="37"/>
      <c r="V1574" s="37"/>
      <c r="W1574" s="37"/>
      <c r="X1574" s="37"/>
      <c r="Y1574" s="39"/>
      <c r="Z1574" s="37"/>
      <c r="AA1574" s="40"/>
      <c r="AB1574" s="78"/>
      <c r="AC1574" s="40"/>
    </row>
    <row r="1575" spans="4:29" x14ac:dyDescent="0.35">
      <c r="D1575" s="41"/>
      <c r="E1575" s="41"/>
      <c r="F1575" s="41"/>
      <c r="G1575" s="41"/>
      <c r="H1575" s="41"/>
      <c r="I1575" s="42"/>
      <c r="J1575" s="41"/>
      <c r="K1575" s="42"/>
      <c r="L1575" s="41"/>
      <c r="M1575" s="41"/>
      <c r="N1575" s="41"/>
      <c r="O1575" s="41"/>
      <c r="P1575" s="41"/>
      <c r="Q1575" s="41"/>
      <c r="R1575" s="41"/>
      <c r="S1575" s="41"/>
      <c r="T1575" s="41"/>
      <c r="U1575" s="41"/>
      <c r="V1575" s="41"/>
      <c r="W1575" s="41"/>
      <c r="X1575" s="41"/>
      <c r="Y1575" s="43"/>
      <c r="Z1575" s="41"/>
      <c r="AA1575" s="44"/>
      <c r="AB1575" s="79"/>
      <c r="AC1575" s="44"/>
    </row>
    <row r="1576" spans="4:29" x14ac:dyDescent="0.35">
      <c r="D1576" s="37"/>
      <c r="E1576" s="37"/>
      <c r="F1576" s="37"/>
      <c r="G1576" s="37"/>
      <c r="H1576" s="37"/>
      <c r="I1576" s="38"/>
      <c r="J1576" s="37"/>
      <c r="K1576" s="38"/>
      <c r="L1576" s="37"/>
      <c r="M1576" s="37"/>
      <c r="N1576" s="37"/>
      <c r="O1576" s="37"/>
      <c r="P1576" s="37"/>
      <c r="Q1576" s="37"/>
      <c r="R1576" s="37"/>
      <c r="S1576" s="37"/>
      <c r="T1576" s="37"/>
      <c r="U1576" s="37"/>
      <c r="V1576" s="37"/>
      <c r="W1576" s="37"/>
      <c r="X1576" s="37"/>
      <c r="Y1576" s="39"/>
      <c r="Z1576" s="37"/>
      <c r="AA1576" s="40"/>
      <c r="AB1576" s="78"/>
      <c r="AC1576" s="40"/>
    </row>
    <row r="1577" spans="4:29" x14ac:dyDescent="0.35">
      <c r="D1577" s="37"/>
      <c r="E1577" s="37"/>
      <c r="F1577" s="37"/>
      <c r="G1577" s="37"/>
      <c r="H1577" s="37"/>
      <c r="I1577" s="38"/>
      <c r="J1577" s="37"/>
      <c r="K1577" s="38"/>
      <c r="L1577" s="37"/>
      <c r="M1577" s="37"/>
      <c r="N1577" s="37"/>
      <c r="O1577" s="37"/>
      <c r="P1577" s="37"/>
      <c r="Q1577" s="37"/>
      <c r="R1577" s="37"/>
      <c r="S1577" s="37"/>
      <c r="T1577" s="37"/>
      <c r="U1577" s="37"/>
      <c r="V1577" s="37"/>
      <c r="W1577" s="37"/>
      <c r="X1577" s="37"/>
      <c r="Y1577" s="39"/>
      <c r="Z1577" s="37"/>
      <c r="AA1577" s="40"/>
      <c r="AB1577" s="78"/>
      <c r="AC1577" s="40"/>
    </row>
    <row r="1578" spans="4:29" x14ac:dyDescent="0.35">
      <c r="D1578" s="37"/>
      <c r="E1578" s="37"/>
      <c r="F1578" s="37"/>
      <c r="G1578" s="37"/>
      <c r="H1578" s="37"/>
      <c r="I1578" s="38"/>
      <c r="J1578" s="37"/>
      <c r="K1578" s="38"/>
      <c r="L1578" s="37"/>
      <c r="M1578" s="37"/>
      <c r="N1578" s="37"/>
      <c r="O1578" s="37"/>
      <c r="P1578" s="37"/>
      <c r="Q1578" s="37"/>
      <c r="R1578" s="37"/>
      <c r="S1578" s="37"/>
      <c r="T1578" s="37"/>
      <c r="U1578" s="37"/>
      <c r="V1578" s="37"/>
      <c r="W1578" s="37"/>
      <c r="X1578" s="37"/>
      <c r="Y1578" s="39"/>
      <c r="Z1578" s="37"/>
      <c r="AA1578" s="40"/>
      <c r="AB1578" s="78"/>
      <c r="AC1578" s="40"/>
    </row>
    <row r="1579" spans="4:29" x14ac:dyDescent="0.35">
      <c r="D1579" s="37"/>
      <c r="E1579" s="37"/>
      <c r="F1579" s="37"/>
      <c r="G1579" s="37"/>
      <c r="H1579" s="37"/>
      <c r="I1579" s="38"/>
      <c r="J1579" s="37"/>
      <c r="K1579" s="38"/>
      <c r="L1579" s="37"/>
      <c r="M1579" s="37"/>
      <c r="N1579" s="37"/>
      <c r="O1579" s="37"/>
      <c r="P1579" s="37"/>
      <c r="Q1579" s="37"/>
      <c r="R1579" s="37"/>
      <c r="S1579" s="37"/>
      <c r="T1579" s="37"/>
      <c r="U1579" s="37"/>
      <c r="V1579" s="37"/>
      <c r="W1579" s="37"/>
      <c r="X1579" s="37"/>
      <c r="Y1579" s="39"/>
      <c r="Z1579" s="37"/>
      <c r="AA1579" s="40"/>
      <c r="AB1579" s="78"/>
      <c r="AC1579" s="40"/>
    </row>
    <row r="1580" spans="4:29" x14ac:dyDescent="0.35">
      <c r="D1580" s="41"/>
      <c r="E1580" s="41"/>
      <c r="F1580" s="41"/>
      <c r="G1580" s="41"/>
      <c r="H1580" s="41"/>
      <c r="I1580" s="42"/>
      <c r="J1580" s="41"/>
      <c r="K1580" s="42"/>
      <c r="L1580" s="41"/>
      <c r="M1580" s="41"/>
      <c r="N1580" s="41"/>
      <c r="O1580" s="41"/>
      <c r="P1580" s="41"/>
      <c r="Q1580" s="41"/>
      <c r="R1580" s="41"/>
      <c r="S1580" s="41"/>
      <c r="T1580" s="41"/>
      <c r="U1580" s="41"/>
      <c r="V1580" s="41"/>
      <c r="W1580" s="41"/>
      <c r="X1580" s="41"/>
      <c r="Y1580" s="43"/>
      <c r="Z1580" s="41"/>
      <c r="AA1580" s="44"/>
      <c r="AB1580" s="79"/>
      <c r="AC1580" s="44"/>
    </row>
    <row r="1581" spans="4:29" x14ac:dyDescent="0.35">
      <c r="D1581" s="37"/>
      <c r="E1581" s="37"/>
      <c r="F1581" s="37"/>
      <c r="G1581" s="37"/>
      <c r="H1581" s="37"/>
      <c r="I1581" s="38"/>
      <c r="J1581" s="37"/>
      <c r="K1581" s="38"/>
      <c r="L1581" s="37"/>
      <c r="M1581" s="37"/>
      <c r="N1581" s="37"/>
      <c r="O1581" s="37"/>
      <c r="P1581" s="37"/>
      <c r="Q1581" s="37"/>
      <c r="R1581" s="37"/>
      <c r="S1581" s="37"/>
      <c r="T1581" s="37"/>
      <c r="U1581" s="37"/>
      <c r="V1581" s="37"/>
      <c r="W1581" s="37"/>
      <c r="X1581" s="37"/>
      <c r="Y1581" s="39"/>
      <c r="Z1581" s="37"/>
      <c r="AA1581" s="40"/>
      <c r="AB1581" s="78"/>
      <c r="AC1581" s="40"/>
    </row>
    <row r="1582" spans="4:29" x14ac:dyDescent="0.35">
      <c r="D1582" s="37"/>
      <c r="E1582" s="37"/>
      <c r="F1582" s="37"/>
      <c r="G1582" s="37"/>
      <c r="H1582" s="37"/>
      <c r="I1582" s="38"/>
      <c r="J1582" s="37"/>
      <c r="K1582" s="38"/>
      <c r="L1582" s="37"/>
      <c r="M1582" s="37"/>
      <c r="N1582" s="37"/>
      <c r="O1582" s="37"/>
      <c r="P1582" s="37"/>
      <c r="Q1582" s="37"/>
      <c r="R1582" s="37"/>
      <c r="S1582" s="37"/>
      <c r="T1582" s="37"/>
      <c r="U1582" s="37"/>
      <c r="V1582" s="37"/>
      <c r="W1582" s="37"/>
      <c r="X1582" s="37"/>
      <c r="Y1582" s="39"/>
      <c r="Z1582" s="37"/>
      <c r="AA1582" s="40"/>
      <c r="AB1582" s="78"/>
      <c r="AC1582" s="40"/>
    </row>
    <row r="1583" spans="4:29" x14ac:dyDescent="0.35">
      <c r="D1583" s="37"/>
      <c r="E1583" s="37"/>
      <c r="F1583" s="37"/>
      <c r="G1583" s="37"/>
      <c r="H1583" s="37"/>
      <c r="I1583" s="38"/>
      <c r="J1583" s="37"/>
      <c r="K1583" s="38"/>
      <c r="L1583" s="37"/>
      <c r="M1583" s="37"/>
      <c r="N1583" s="37"/>
      <c r="O1583" s="37"/>
      <c r="P1583" s="37"/>
      <c r="Q1583" s="37"/>
      <c r="R1583" s="37"/>
      <c r="S1583" s="37"/>
      <c r="T1583" s="37"/>
      <c r="U1583" s="37"/>
      <c r="V1583" s="37"/>
      <c r="W1583" s="37"/>
      <c r="X1583" s="37"/>
      <c r="Y1583" s="39"/>
      <c r="Z1583" s="37"/>
      <c r="AA1583" s="40"/>
      <c r="AB1583" s="78"/>
      <c r="AC1583" s="40"/>
    </row>
    <row r="1584" spans="4:29" x14ac:dyDescent="0.35">
      <c r="D1584" s="37"/>
      <c r="E1584" s="37"/>
      <c r="F1584" s="37"/>
      <c r="G1584" s="37"/>
      <c r="H1584" s="37"/>
      <c r="I1584" s="38"/>
      <c r="J1584" s="37"/>
      <c r="K1584" s="38"/>
      <c r="L1584" s="37"/>
      <c r="M1584" s="37"/>
      <c r="N1584" s="37"/>
      <c r="O1584" s="37"/>
      <c r="P1584" s="37"/>
      <c r="Q1584" s="37"/>
      <c r="R1584" s="37"/>
      <c r="S1584" s="37"/>
      <c r="T1584" s="37"/>
      <c r="U1584" s="37"/>
      <c r="V1584" s="37"/>
      <c r="W1584" s="37"/>
      <c r="X1584" s="37"/>
      <c r="Y1584" s="39"/>
      <c r="Z1584" s="37"/>
      <c r="AA1584" s="40"/>
      <c r="AB1584" s="78"/>
      <c r="AC1584" s="40"/>
    </row>
    <row r="1585" spans="4:29" x14ac:dyDescent="0.35">
      <c r="D1585" s="37"/>
      <c r="E1585" s="37"/>
      <c r="F1585" s="37"/>
      <c r="G1585" s="37"/>
      <c r="H1585" s="37"/>
      <c r="I1585" s="38"/>
      <c r="J1585" s="37"/>
      <c r="K1585" s="38"/>
      <c r="L1585" s="37"/>
      <c r="M1585" s="37"/>
      <c r="N1585" s="37"/>
      <c r="O1585" s="37"/>
      <c r="P1585" s="37"/>
      <c r="Q1585" s="37"/>
      <c r="R1585" s="37"/>
      <c r="S1585" s="37"/>
      <c r="T1585" s="37"/>
      <c r="U1585" s="37"/>
      <c r="V1585" s="37"/>
      <c r="W1585" s="37"/>
      <c r="X1585" s="37"/>
      <c r="Y1585" s="39"/>
      <c r="Z1585" s="37"/>
      <c r="AA1585" s="40"/>
      <c r="AB1585" s="78"/>
      <c r="AC1585" s="40"/>
    </row>
    <row r="1586" spans="4:29" x14ac:dyDescent="0.35">
      <c r="D1586" s="37"/>
      <c r="E1586" s="37"/>
      <c r="F1586" s="37"/>
      <c r="G1586" s="37"/>
      <c r="H1586" s="37"/>
      <c r="I1586" s="38"/>
      <c r="J1586" s="37"/>
      <c r="K1586" s="38"/>
      <c r="L1586" s="37"/>
      <c r="M1586" s="37"/>
      <c r="N1586" s="37"/>
      <c r="O1586" s="37"/>
      <c r="P1586" s="37"/>
      <c r="Q1586" s="37"/>
      <c r="R1586" s="37"/>
      <c r="S1586" s="37"/>
      <c r="T1586" s="37"/>
      <c r="U1586" s="37"/>
      <c r="V1586" s="37"/>
      <c r="W1586" s="37"/>
      <c r="X1586" s="37"/>
      <c r="Y1586" s="39"/>
      <c r="Z1586" s="37"/>
      <c r="AA1586" s="40"/>
      <c r="AB1586" s="78"/>
      <c r="AC1586" s="40"/>
    </row>
    <row r="1587" spans="4:29" x14ac:dyDescent="0.35">
      <c r="D1587" s="37"/>
      <c r="E1587" s="37"/>
      <c r="F1587" s="37"/>
      <c r="G1587" s="37"/>
      <c r="H1587" s="37"/>
      <c r="I1587" s="38"/>
      <c r="J1587" s="37"/>
      <c r="K1587" s="38"/>
      <c r="L1587" s="37"/>
      <c r="M1587" s="37"/>
      <c r="N1587" s="37"/>
      <c r="O1587" s="37"/>
      <c r="P1587" s="37"/>
      <c r="Q1587" s="37"/>
      <c r="R1587" s="37"/>
      <c r="S1587" s="37"/>
      <c r="T1587" s="37"/>
      <c r="U1587" s="37"/>
      <c r="V1587" s="37"/>
      <c r="W1587" s="37"/>
      <c r="X1587" s="37"/>
      <c r="Y1587" s="39"/>
      <c r="Z1587" s="37"/>
      <c r="AA1587" s="40"/>
      <c r="AB1587" s="78"/>
      <c r="AC1587" s="40"/>
    </row>
    <row r="1588" spans="4:29" x14ac:dyDescent="0.35">
      <c r="D1588" s="41"/>
      <c r="E1588" s="41"/>
      <c r="F1588" s="41"/>
      <c r="G1588" s="41"/>
      <c r="H1588" s="41"/>
      <c r="I1588" s="42"/>
      <c r="J1588" s="41"/>
      <c r="K1588" s="42"/>
      <c r="L1588" s="41"/>
      <c r="M1588" s="41"/>
      <c r="N1588" s="41"/>
      <c r="O1588" s="41"/>
      <c r="P1588" s="41"/>
      <c r="Q1588" s="41"/>
      <c r="R1588" s="41"/>
      <c r="S1588" s="41"/>
      <c r="T1588" s="41"/>
      <c r="U1588" s="41"/>
      <c r="V1588" s="41"/>
      <c r="W1588" s="41"/>
      <c r="X1588" s="41"/>
      <c r="Y1588" s="43"/>
      <c r="Z1588" s="41"/>
      <c r="AA1588" s="44"/>
      <c r="AB1588" s="79"/>
      <c r="AC1588" s="44"/>
    </row>
    <row r="1589" spans="4:29" x14ac:dyDescent="0.35">
      <c r="D1589" s="37"/>
      <c r="E1589" s="37"/>
      <c r="F1589" s="37"/>
      <c r="G1589" s="37"/>
      <c r="H1589" s="37"/>
      <c r="I1589" s="38"/>
      <c r="J1589" s="37"/>
      <c r="K1589" s="38"/>
      <c r="L1589" s="37"/>
      <c r="M1589" s="37"/>
      <c r="N1589" s="37"/>
      <c r="O1589" s="37"/>
      <c r="P1589" s="37"/>
      <c r="Q1589" s="37"/>
      <c r="R1589" s="37"/>
      <c r="S1589" s="37"/>
      <c r="T1589" s="37"/>
      <c r="U1589" s="37"/>
      <c r="V1589" s="37"/>
      <c r="W1589" s="37"/>
      <c r="X1589" s="37"/>
      <c r="Y1589" s="39"/>
      <c r="Z1589" s="37"/>
      <c r="AA1589" s="40"/>
      <c r="AB1589" s="78"/>
      <c r="AC1589" s="40"/>
    </row>
    <row r="1590" spans="4:29" x14ac:dyDescent="0.35">
      <c r="D1590" s="37"/>
      <c r="E1590" s="37"/>
      <c r="F1590" s="37"/>
      <c r="G1590" s="37"/>
      <c r="H1590" s="37"/>
      <c r="I1590" s="38"/>
      <c r="J1590" s="37"/>
      <c r="K1590" s="38"/>
      <c r="L1590" s="37"/>
      <c r="M1590" s="37"/>
      <c r="N1590" s="37"/>
      <c r="O1590" s="37"/>
      <c r="P1590" s="37"/>
      <c r="Q1590" s="37"/>
      <c r="R1590" s="37"/>
      <c r="S1590" s="37"/>
      <c r="T1590" s="37"/>
      <c r="U1590" s="37"/>
      <c r="V1590" s="37"/>
      <c r="W1590" s="37"/>
      <c r="X1590" s="37"/>
      <c r="Y1590" s="39"/>
      <c r="Z1590" s="37"/>
      <c r="AA1590" s="40"/>
      <c r="AB1590" s="78"/>
      <c r="AC1590" s="40"/>
    </row>
    <row r="1591" spans="4:29" x14ac:dyDescent="0.35">
      <c r="D1591" s="41"/>
      <c r="E1591" s="41"/>
      <c r="F1591" s="41"/>
      <c r="G1591" s="41"/>
      <c r="H1591" s="41"/>
      <c r="I1591" s="42"/>
      <c r="J1591" s="41"/>
      <c r="K1591" s="42"/>
      <c r="L1591" s="41"/>
      <c r="M1591" s="41"/>
      <c r="N1591" s="41"/>
      <c r="O1591" s="41"/>
      <c r="P1591" s="41"/>
      <c r="Q1591" s="41"/>
      <c r="R1591" s="41"/>
      <c r="S1591" s="41"/>
      <c r="T1591" s="41"/>
      <c r="U1591" s="41"/>
      <c r="V1591" s="41"/>
      <c r="W1591" s="41"/>
      <c r="X1591" s="41"/>
      <c r="Y1591" s="43"/>
      <c r="Z1591" s="41"/>
      <c r="AA1591" s="44"/>
      <c r="AB1591" s="79"/>
      <c r="AC1591" s="44"/>
    </row>
    <row r="1592" spans="4:29" x14ac:dyDescent="0.35">
      <c r="D1592" s="37"/>
      <c r="E1592" s="37"/>
      <c r="F1592" s="37"/>
      <c r="G1592" s="37"/>
      <c r="H1592" s="37"/>
      <c r="I1592" s="38"/>
      <c r="J1592" s="37"/>
      <c r="K1592" s="38"/>
      <c r="L1592" s="37"/>
      <c r="M1592" s="37"/>
      <c r="N1592" s="37"/>
      <c r="O1592" s="37"/>
      <c r="P1592" s="37"/>
      <c r="Q1592" s="37"/>
      <c r="R1592" s="37"/>
      <c r="S1592" s="37"/>
      <c r="T1592" s="37"/>
      <c r="U1592" s="37"/>
      <c r="V1592" s="37"/>
      <c r="W1592" s="37"/>
      <c r="X1592" s="37"/>
      <c r="Y1592" s="39"/>
      <c r="Z1592" s="37"/>
      <c r="AA1592" s="40"/>
      <c r="AB1592" s="78"/>
      <c r="AC1592" s="40"/>
    </row>
    <row r="1593" spans="4:29" x14ac:dyDescent="0.35">
      <c r="D1593" s="37"/>
      <c r="E1593" s="37"/>
      <c r="F1593" s="37"/>
      <c r="G1593" s="37"/>
      <c r="H1593" s="37"/>
      <c r="I1593" s="38"/>
      <c r="J1593" s="37"/>
      <c r="K1593" s="38"/>
      <c r="L1593" s="37"/>
      <c r="M1593" s="37"/>
      <c r="N1593" s="37"/>
      <c r="O1593" s="37"/>
      <c r="P1593" s="37"/>
      <c r="Q1593" s="37"/>
      <c r="R1593" s="37"/>
      <c r="S1593" s="37"/>
      <c r="T1593" s="37"/>
      <c r="U1593" s="37"/>
      <c r="V1593" s="37"/>
      <c r="W1593" s="37"/>
      <c r="X1593" s="37"/>
      <c r="Y1593" s="39"/>
      <c r="Z1593" s="37"/>
      <c r="AA1593" s="40"/>
      <c r="AB1593" s="78"/>
      <c r="AC1593" s="40"/>
    </row>
    <row r="1594" spans="4:29" x14ac:dyDescent="0.35">
      <c r="D1594" s="37"/>
      <c r="E1594" s="37"/>
      <c r="F1594" s="37"/>
      <c r="G1594" s="37"/>
      <c r="H1594" s="37"/>
      <c r="I1594" s="38"/>
      <c r="J1594" s="37"/>
      <c r="K1594" s="38"/>
      <c r="L1594" s="37"/>
      <c r="M1594" s="37"/>
      <c r="N1594" s="37"/>
      <c r="O1594" s="37"/>
      <c r="P1594" s="37"/>
      <c r="Q1594" s="37"/>
      <c r="R1594" s="37"/>
      <c r="S1594" s="37"/>
      <c r="T1594" s="37"/>
      <c r="U1594" s="37"/>
      <c r="V1594" s="37"/>
      <c r="W1594" s="37"/>
      <c r="X1594" s="37"/>
      <c r="Y1594" s="39"/>
      <c r="Z1594" s="37"/>
      <c r="AA1594" s="40"/>
      <c r="AB1594" s="78"/>
      <c r="AC1594" s="40"/>
    </row>
    <row r="1595" spans="4:29" x14ac:dyDescent="0.35">
      <c r="D1595" s="41"/>
      <c r="E1595" s="41"/>
      <c r="F1595" s="41"/>
      <c r="G1595" s="41"/>
      <c r="H1595" s="41"/>
      <c r="I1595" s="42"/>
      <c r="J1595" s="41"/>
      <c r="K1595" s="42"/>
      <c r="L1595" s="41"/>
      <c r="M1595" s="41"/>
      <c r="N1595" s="41"/>
      <c r="O1595" s="41"/>
      <c r="P1595" s="41"/>
      <c r="Q1595" s="41"/>
      <c r="R1595" s="41"/>
      <c r="S1595" s="41"/>
      <c r="T1595" s="41"/>
      <c r="U1595" s="41"/>
      <c r="V1595" s="41"/>
      <c r="W1595" s="41"/>
      <c r="X1595" s="41"/>
      <c r="Y1595" s="43"/>
      <c r="Z1595" s="41"/>
      <c r="AA1595" s="44"/>
      <c r="AB1595" s="79"/>
      <c r="AC1595" s="44"/>
    </row>
    <row r="1596" spans="4:29" x14ac:dyDescent="0.35">
      <c r="D1596" s="37"/>
      <c r="E1596" s="37"/>
      <c r="F1596" s="37"/>
      <c r="G1596" s="37"/>
      <c r="H1596" s="37"/>
      <c r="I1596" s="38"/>
      <c r="J1596" s="37"/>
      <c r="K1596" s="38"/>
      <c r="L1596" s="37"/>
      <c r="M1596" s="37"/>
      <c r="N1596" s="37"/>
      <c r="O1596" s="37"/>
      <c r="P1596" s="37"/>
      <c r="Q1596" s="37"/>
      <c r="R1596" s="37"/>
      <c r="S1596" s="37"/>
      <c r="T1596" s="37"/>
      <c r="U1596" s="37"/>
      <c r="V1596" s="37"/>
      <c r="W1596" s="37"/>
      <c r="X1596" s="37"/>
      <c r="Y1596" s="39"/>
      <c r="Z1596" s="37"/>
      <c r="AA1596" s="40"/>
      <c r="AB1596" s="78"/>
      <c r="AC1596" s="40"/>
    </row>
    <row r="1597" spans="4:29" x14ac:dyDescent="0.35">
      <c r="D1597" s="37"/>
      <c r="E1597" s="37"/>
      <c r="F1597" s="37"/>
      <c r="G1597" s="37"/>
      <c r="H1597" s="37"/>
      <c r="I1597" s="38"/>
      <c r="J1597" s="37"/>
      <c r="K1597" s="38"/>
      <c r="L1597" s="37"/>
      <c r="M1597" s="37"/>
      <c r="N1597" s="37"/>
      <c r="O1597" s="37"/>
      <c r="P1597" s="37"/>
      <c r="Q1597" s="37"/>
      <c r="R1597" s="37"/>
      <c r="S1597" s="37"/>
      <c r="T1597" s="37"/>
      <c r="U1597" s="37"/>
      <c r="V1597" s="37"/>
      <c r="W1597" s="37"/>
      <c r="X1597" s="37"/>
      <c r="Y1597" s="39"/>
      <c r="Z1597" s="37"/>
      <c r="AA1597" s="40"/>
      <c r="AB1597" s="78"/>
      <c r="AC1597" s="40"/>
    </row>
    <row r="1598" spans="4:29" x14ac:dyDescent="0.35">
      <c r="D1598" s="37"/>
      <c r="E1598" s="37"/>
      <c r="F1598" s="37"/>
      <c r="G1598" s="37"/>
      <c r="H1598" s="37"/>
      <c r="I1598" s="38"/>
      <c r="J1598" s="37"/>
      <c r="K1598" s="38"/>
      <c r="L1598" s="37"/>
      <c r="M1598" s="37"/>
      <c r="N1598" s="37"/>
      <c r="O1598" s="37"/>
      <c r="P1598" s="37"/>
      <c r="Q1598" s="37"/>
      <c r="R1598" s="37"/>
      <c r="S1598" s="37"/>
      <c r="T1598" s="37"/>
      <c r="U1598" s="37"/>
      <c r="V1598" s="37"/>
      <c r="W1598" s="37"/>
      <c r="X1598" s="37"/>
      <c r="Y1598" s="39"/>
      <c r="Z1598" s="37"/>
      <c r="AA1598" s="40"/>
      <c r="AB1598" s="78"/>
      <c r="AC1598" s="40"/>
    </row>
    <row r="1599" spans="4:29" x14ac:dyDescent="0.35">
      <c r="D1599" s="37"/>
      <c r="E1599" s="37"/>
      <c r="F1599" s="37"/>
      <c r="G1599" s="37"/>
      <c r="H1599" s="37"/>
      <c r="I1599" s="38"/>
      <c r="J1599" s="37"/>
      <c r="K1599" s="38"/>
      <c r="L1599" s="37"/>
      <c r="M1599" s="37"/>
      <c r="N1599" s="37"/>
      <c r="O1599" s="37"/>
      <c r="P1599" s="37"/>
      <c r="Q1599" s="37"/>
      <c r="R1599" s="37"/>
      <c r="S1599" s="37"/>
      <c r="T1599" s="37"/>
      <c r="U1599" s="37"/>
      <c r="V1599" s="37"/>
      <c r="W1599" s="37"/>
      <c r="X1599" s="37"/>
      <c r="Y1599" s="39"/>
      <c r="Z1599" s="37"/>
      <c r="AA1599" s="40"/>
      <c r="AB1599" s="78"/>
      <c r="AC1599" s="40"/>
    </row>
    <row r="1600" spans="4:29" x14ac:dyDescent="0.35">
      <c r="D1600" s="37"/>
      <c r="E1600" s="37"/>
      <c r="F1600" s="37"/>
      <c r="G1600" s="37"/>
      <c r="H1600" s="37"/>
      <c r="I1600" s="38"/>
      <c r="J1600" s="37"/>
      <c r="K1600" s="38"/>
      <c r="L1600" s="37"/>
      <c r="M1600" s="37"/>
      <c r="N1600" s="37"/>
      <c r="O1600" s="37"/>
      <c r="P1600" s="37"/>
      <c r="Q1600" s="37"/>
      <c r="R1600" s="37"/>
      <c r="S1600" s="37"/>
      <c r="T1600" s="37"/>
      <c r="U1600" s="37"/>
      <c r="V1600" s="37"/>
      <c r="W1600" s="37"/>
      <c r="X1600" s="37"/>
      <c r="Y1600" s="39"/>
      <c r="Z1600" s="37"/>
      <c r="AA1600" s="40"/>
      <c r="AB1600" s="78"/>
      <c r="AC1600" s="40"/>
    </row>
    <row r="1601" spans="4:29" x14ac:dyDescent="0.35">
      <c r="D1601" s="37"/>
      <c r="E1601" s="37"/>
      <c r="F1601" s="37"/>
      <c r="G1601" s="37"/>
      <c r="H1601" s="37"/>
      <c r="I1601" s="38"/>
      <c r="J1601" s="37"/>
      <c r="K1601" s="38"/>
      <c r="L1601" s="37"/>
      <c r="M1601" s="37"/>
      <c r="N1601" s="37"/>
      <c r="O1601" s="37"/>
      <c r="P1601" s="37"/>
      <c r="Q1601" s="37"/>
      <c r="R1601" s="37"/>
      <c r="S1601" s="37"/>
      <c r="T1601" s="37"/>
      <c r="U1601" s="37"/>
      <c r="V1601" s="37"/>
      <c r="W1601" s="37"/>
      <c r="X1601" s="37"/>
      <c r="Y1601" s="39"/>
      <c r="Z1601" s="37"/>
      <c r="AA1601" s="40"/>
      <c r="AB1601" s="78"/>
      <c r="AC1601" s="40"/>
    </row>
    <row r="1602" spans="4:29" x14ac:dyDescent="0.35">
      <c r="D1602" s="41"/>
      <c r="E1602" s="41"/>
      <c r="F1602" s="41"/>
      <c r="G1602" s="41"/>
      <c r="H1602" s="41"/>
      <c r="I1602" s="42"/>
      <c r="J1602" s="41"/>
      <c r="K1602" s="42"/>
      <c r="L1602" s="41"/>
      <c r="M1602" s="41"/>
      <c r="N1602" s="41"/>
      <c r="O1602" s="41"/>
      <c r="P1602" s="41"/>
      <c r="Q1602" s="41"/>
      <c r="R1602" s="41"/>
      <c r="S1602" s="41"/>
      <c r="T1602" s="41"/>
      <c r="U1602" s="41"/>
      <c r="V1602" s="41"/>
      <c r="W1602" s="41"/>
      <c r="X1602" s="41"/>
      <c r="Y1602" s="43"/>
      <c r="Z1602" s="41"/>
      <c r="AA1602" s="44"/>
      <c r="AB1602" s="79"/>
      <c r="AC1602" s="44"/>
    </row>
    <row r="1603" spans="4:29" x14ac:dyDescent="0.35">
      <c r="D1603" s="37"/>
      <c r="E1603" s="37"/>
      <c r="F1603" s="37"/>
      <c r="G1603" s="37"/>
      <c r="H1603" s="37"/>
      <c r="I1603" s="38"/>
      <c r="J1603" s="37"/>
      <c r="K1603" s="38"/>
      <c r="L1603" s="37"/>
      <c r="M1603" s="37"/>
      <c r="N1603" s="37"/>
      <c r="O1603" s="37"/>
      <c r="P1603" s="37"/>
      <c r="Q1603" s="37"/>
      <c r="R1603" s="37"/>
      <c r="S1603" s="37"/>
      <c r="T1603" s="37"/>
      <c r="U1603" s="37"/>
      <c r="V1603" s="37"/>
      <c r="W1603" s="37"/>
      <c r="X1603" s="37"/>
      <c r="Y1603" s="39"/>
      <c r="Z1603" s="37"/>
      <c r="AA1603" s="40"/>
      <c r="AB1603" s="78"/>
      <c r="AC1603" s="40"/>
    </row>
    <row r="1604" spans="4:29" x14ac:dyDescent="0.35">
      <c r="D1604" s="37"/>
      <c r="E1604" s="37"/>
      <c r="F1604" s="37"/>
      <c r="G1604" s="37"/>
      <c r="H1604" s="37"/>
      <c r="I1604" s="38"/>
      <c r="J1604" s="37"/>
      <c r="K1604" s="38"/>
      <c r="L1604" s="37"/>
      <c r="M1604" s="37"/>
      <c r="N1604" s="37"/>
      <c r="O1604" s="37"/>
      <c r="P1604" s="37"/>
      <c r="Q1604" s="37"/>
      <c r="R1604" s="37"/>
      <c r="S1604" s="37"/>
      <c r="T1604" s="37"/>
      <c r="U1604" s="37"/>
      <c r="V1604" s="37"/>
      <c r="W1604" s="37"/>
      <c r="X1604" s="37"/>
      <c r="Y1604" s="39"/>
      <c r="Z1604" s="37"/>
      <c r="AA1604" s="40"/>
      <c r="AB1604" s="78"/>
      <c r="AC1604" s="40"/>
    </row>
    <row r="1605" spans="4:29" x14ac:dyDescent="0.35">
      <c r="D1605" s="41"/>
      <c r="E1605" s="41"/>
      <c r="F1605" s="41"/>
      <c r="G1605" s="41"/>
      <c r="H1605" s="41"/>
      <c r="I1605" s="42"/>
      <c r="J1605" s="41"/>
      <c r="K1605" s="42"/>
      <c r="L1605" s="41"/>
      <c r="M1605" s="41"/>
      <c r="N1605" s="41"/>
      <c r="O1605" s="41"/>
      <c r="P1605" s="41"/>
      <c r="Q1605" s="41"/>
      <c r="R1605" s="41"/>
      <c r="S1605" s="41"/>
      <c r="T1605" s="41"/>
      <c r="U1605" s="41"/>
      <c r="V1605" s="41"/>
      <c r="W1605" s="41"/>
      <c r="X1605" s="41"/>
      <c r="Y1605" s="43"/>
      <c r="Z1605" s="41"/>
      <c r="AA1605" s="44"/>
      <c r="AB1605" s="79"/>
      <c r="AC1605" s="44"/>
    </row>
    <row r="1606" spans="4:29" x14ac:dyDescent="0.35">
      <c r="D1606" s="37"/>
      <c r="E1606" s="37"/>
      <c r="F1606" s="37"/>
      <c r="G1606" s="37"/>
      <c r="H1606" s="37"/>
      <c r="I1606" s="38"/>
      <c r="J1606" s="37"/>
      <c r="K1606" s="38"/>
      <c r="L1606" s="37"/>
      <c r="M1606" s="37"/>
      <c r="N1606" s="37"/>
      <c r="O1606" s="37"/>
      <c r="P1606" s="37"/>
      <c r="Q1606" s="37"/>
      <c r="R1606" s="37"/>
      <c r="S1606" s="37"/>
      <c r="T1606" s="37"/>
      <c r="U1606" s="37"/>
      <c r="V1606" s="37"/>
      <c r="W1606" s="37"/>
      <c r="X1606" s="37"/>
      <c r="Y1606" s="39"/>
      <c r="Z1606" s="37"/>
      <c r="AA1606" s="40"/>
      <c r="AB1606" s="78"/>
      <c r="AC1606" s="40"/>
    </row>
    <row r="1607" spans="4:29" x14ac:dyDescent="0.35">
      <c r="D1607" s="37"/>
      <c r="E1607" s="37"/>
      <c r="F1607" s="37"/>
      <c r="G1607" s="37"/>
      <c r="H1607" s="37"/>
      <c r="I1607" s="38"/>
      <c r="J1607" s="37"/>
      <c r="K1607" s="38"/>
      <c r="L1607" s="37"/>
      <c r="M1607" s="37"/>
      <c r="N1607" s="37"/>
      <c r="O1607" s="37"/>
      <c r="P1607" s="37"/>
      <c r="Q1607" s="37"/>
      <c r="R1607" s="37"/>
      <c r="S1607" s="37"/>
      <c r="T1607" s="37"/>
      <c r="U1607" s="37"/>
      <c r="V1607" s="37"/>
      <c r="W1607" s="37"/>
      <c r="X1607" s="37"/>
      <c r="Y1607" s="39"/>
      <c r="Z1607" s="37"/>
      <c r="AA1607" s="40"/>
      <c r="AB1607" s="78"/>
      <c r="AC1607" s="40"/>
    </row>
    <row r="1608" spans="4:29" x14ac:dyDescent="0.35">
      <c r="D1608" s="37"/>
      <c r="E1608" s="37"/>
      <c r="F1608" s="37"/>
      <c r="G1608" s="37"/>
      <c r="H1608" s="37"/>
      <c r="I1608" s="38"/>
      <c r="J1608" s="37"/>
      <c r="K1608" s="38"/>
      <c r="L1608" s="37"/>
      <c r="M1608" s="37"/>
      <c r="N1608" s="37"/>
      <c r="O1608" s="37"/>
      <c r="P1608" s="37"/>
      <c r="Q1608" s="37"/>
      <c r="R1608" s="37"/>
      <c r="S1608" s="37"/>
      <c r="T1608" s="37"/>
      <c r="U1608" s="37"/>
      <c r="V1608" s="37"/>
      <c r="W1608" s="37"/>
      <c r="X1608" s="37"/>
      <c r="Y1608" s="39"/>
      <c r="Z1608" s="37"/>
      <c r="AA1608" s="40"/>
      <c r="AB1608" s="78"/>
      <c r="AC1608" s="40"/>
    </row>
    <row r="1609" spans="4:29" x14ac:dyDescent="0.35">
      <c r="D1609" s="41"/>
      <c r="E1609" s="41"/>
      <c r="F1609" s="41"/>
      <c r="G1609" s="41"/>
      <c r="H1609" s="41"/>
      <c r="I1609" s="42"/>
      <c r="J1609" s="41"/>
      <c r="K1609" s="42"/>
      <c r="L1609" s="41"/>
      <c r="M1609" s="41"/>
      <c r="N1609" s="41"/>
      <c r="O1609" s="41"/>
      <c r="P1609" s="41"/>
      <c r="Q1609" s="41"/>
      <c r="R1609" s="41"/>
      <c r="S1609" s="41"/>
      <c r="T1609" s="41"/>
      <c r="U1609" s="41"/>
      <c r="V1609" s="41"/>
      <c r="W1609" s="41"/>
      <c r="X1609" s="41"/>
      <c r="Y1609" s="43"/>
      <c r="Z1609" s="41"/>
      <c r="AA1609" s="44"/>
      <c r="AB1609" s="79"/>
      <c r="AC1609" s="44"/>
    </row>
    <row r="1610" spans="4:29" x14ac:dyDescent="0.35">
      <c r="D1610" s="37"/>
      <c r="E1610" s="37"/>
      <c r="F1610" s="37"/>
      <c r="G1610" s="37"/>
      <c r="H1610" s="37"/>
      <c r="I1610" s="38"/>
      <c r="J1610" s="37"/>
      <c r="K1610" s="38"/>
      <c r="L1610" s="37"/>
      <c r="M1610" s="37"/>
      <c r="N1610" s="37"/>
      <c r="O1610" s="37"/>
      <c r="P1610" s="37"/>
      <c r="Q1610" s="37"/>
      <c r="R1610" s="37"/>
      <c r="S1610" s="37"/>
      <c r="T1610" s="37"/>
      <c r="U1610" s="37"/>
      <c r="V1610" s="37"/>
      <c r="W1610" s="37"/>
      <c r="X1610" s="37"/>
      <c r="Y1610" s="39"/>
      <c r="Z1610" s="37"/>
      <c r="AA1610" s="40"/>
      <c r="AB1610" s="78"/>
      <c r="AC1610" s="40"/>
    </row>
    <row r="1611" spans="4:29" x14ac:dyDescent="0.35">
      <c r="D1611" s="37"/>
      <c r="E1611" s="37"/>
      <c r="F1611" s="37"/>
      <c r="G1611" s="37"/>
      <c r="H1611" s="37"/>
      <c r="I1611" s="38"/>
      <c r="J1611" s="37"/>
      <c r="K1611" s="38"/>
      <c r="L1611" s="37"/>
      <c r="M1611" s="37"/>
      <c r="N1611" s="37"/>
      <c r="O1611" s="37"/>
      <c r="P1611" s="37"/>
      <c r="Q1611" s="37"/>
      <c r="R1611" s="37"/>
      <c r="S1611" s="37"/>
      <c r="T1611" s="37"/>
      <c r="U1611" s="37"/>
      <c r="V1611" s="37"/>
      <c r="W1611" s="37"/>
      <c r="X1611" s="37"/>
      <c r="Y1611" s="39"/>
      <c r="Z1611" s="37"/>
      <c r="AA1611" s="40"/>
      <c r="AB1611" s="78"/>
      <c r="AC1611" s="40"/>
    </row>
    <row r="1612" spans="4:29" x14ac:dyDescent="0.35">
      <c r="D1612" s="37"/>
      <c r="E1612" s="37"/>
      <c r="F1612" s="37"/>
      <c r="G1612" s="37"/>
      <c r="H1612" s="37"/>
      <c r="I1612" s="38"/>
      <c r="J1612" s="37"/>
      <c r="K1612" s="38"/>
      <c r="L1612" s="37"/>
      <c r="M1612" s="37"/>
      <c r="N1612" s="37"/>
      <c r="O1612" s="37"/>
      <c r="P1612" s="37"/>
      <c r="Q1612" s="37"/>
      <c r="R1612" s="37"/>
      <c r="S1612" s="37"/>
      <c r="T1612" s="37"/>
      <c r="U1612" s="37"/>
      <c r="V1612" s="37"/>
      <c r="W1612" s="37"/>
      <c r="X1612" s="37"/>
      <c r="Y1612" s="39"/>
      <c r="Z1612" s="37"/>
      <c r="AA1612" s="40"/>
      <c r="AB1612" s="78"/>
      <c r="AC1612" s="40"/>
    </row>
    <row r="1613" spans="4:29" x14ac:dyDescent="0.35">
      <c r="D1613" s="37"/>
      <c r="E1613" s="37"/>
      <c r="F1613" s="37"/>
      <c r="G1613" s="37"/>
      <c r="H1613" s="37"/>
      <c r="I1613" s="38"/>
      <c r="J1613" s="37"/>
      <c r="K1613" s="38"/>
      <c r="L1613" s="37"/>
      <c r="M1613" s="37"/>
      <c r="N1613" s="37"/>
      <c r="O1613" s="37"/>
      <c r="P1613" s="37"/>
      <c r="Q1613" s="37"/>
      <c r="R1613" s="37"/>
      <c r="S1613" s="37"/>
      <c r="T1613" s="37"/>
      <c r="U1613" s="37"/>
      <c r="V1613" s="37"/>
      <c r="W1613" s="37"/>
      <c r="X1613" s="37"/>
      <c r="Y1613" s="39"/>
      <c r="Z1613" s="37"/>
      <c r="AA1613" s="40"/>
      <c r="AB1613" s="78"/>
      <c r="AC1613" s="40"/>
    </row>
    <row r="1614" spans="4:29" x14ac:dyDescent="0.35">
      <c r="D1614" s="37"/>
      <c r="E1614" s="37"/>
      <c r="F1614" s="37"/>
      <c r="G1614" s="37"/>
      <c r="H1614" s="37"/>
      <c r="I1614" s="38"/>
      <c r="J1614" s="37"/>
      <c r="K1614" s="38"/>
      <c r="L1614" s="37"/>
      <c r="M1614" s="37"/>
      <c r="N1614" s="37"/>
      <c r="O1614" s="37"/>
      <c r="P1614" s="37"/>
      <c r="Q1614" s="37"/>
      <c r="R1614" s="37"/>
      <c r="S1614" s="37"/>
      <c r="T1614" s="37"/>
      <c r="U1614" s="37"/>
      <c r="V1614" s="37"/>
      <c r="W1614" s="37"/>
      <c r="X1614" s="37"/>
      <c r="Y1614" s="39"/>
      <c r="Z1614" s="37"/>
      <c r="AA1614" s="40"/>
      <c r="AB1614" s="78"/>
      <c r="AC1614" s="40"/>
    </row>
    <row r="1615" spans="4:29" x14ac:dyDescent="0.35">
      <c r="D1615" s="41"/>
      <c r="E1615" s="41"/>
      <c r="F1615" s="41"/>
      <c r="G1615" s="41"/>
      <c r="H1615" s="41"/>
      <c r="I1615" s="42"/>
      <c r="J1615" s="41"/>
      <c r="K1615" s="42"/>
      <c r="L1615" s="41"/>
      <c r="M1615" s="41"/>
      <c r="N1615" s="41"/>
      <c r="O1615" s="41"/>
      <c r="P1615" s="41"/>
      <c r="Q1615" s="41"/>
      <c r="R1615" s="41"/>
      <c r="S1615" s="41"/>
      <c r="T1615" s="41"/>
      <c r="U1615" s="41"/>
      <c r="V1615" s="41"/>
      <c r="W1615" s="41"/>
      <c r="X1615" s="41"/>
      <c r="Y1615" s="43"/>
      <c r="Z1615" s="41"/>
      <c r="AA1615" s="44"/>
      <c r="AB1615" s="79"/>
      <c r="AC1615" s="44"/>
    </row>
    <row r="1616" spans="4:29" x14ac:dyDescent="0.35">
      <c r="D1616" s="37"/>
      <c r="E1616" s="37"/>
      <c r="F1616" s="37"/>
      <c r="G1616" s="37"/>
      <c r="H1616" s="37"/>
      <c r="I1616" s="38"/>
      <c r="J1616" s="37"/>
      <c r="K1616" s="38"/>
      <c r="L1616" s="37"/>
      <c r="M1616" s="37"/>
      <c r="N1616" s="37"/>
      <c r="O1616" s="37"/>
      <c r="P1616" s="37"/>
      <c r="Q1616" s="37"/>
      <c r="R1616" s="37"/>
      <c r="S1616" s="37"/>
      <c r="T1616" s="37"/>
      <c r="U1616" s="37"/>
      <c r="V1616" s="37"/>
      <c r="W1616" s="37"/>
      <c r="X1616" s="37"/>
      <c r="Y1616" s="39"/>
      <c r="Z1616" s="37"/>
      <c r="AA1616" s="40"/>
      <c r="AB1616" s="78"/>
      <c r="AC1616" s="40"/>
    </row>
    <row r="1617" spans="4:29" x14ac:dyDescent="0.35">
      <c r="D1617" s="37"/>
      <c r="E1617" s="37"/>
      <c r="F1617" s="37"/>
      <c r="G1617" s="37"/>
      <c r="H1617" s="37"/>
      <c r="I1617" s="38"/>
      <c r="J1617" s="37"/>
      <c r="K1617" s="38"/>
      <c r="L1617" s="37"/>
      <c r="M1617" s="37"/>
      <c r="N1617" s="37"/>
      <c r="O1617" s="37"/>
      <c r="P1617" s="37"/>
      <c r="Q1617" s="37"/>
      <c r="R1617" s="37"/>
      <c r="S1617" s="37"/>
      <c r="T1617" s="37"/>
      <c r="U1617" s="37"/>
      <c r="V1617" s="37"/>
      <c r="W1617" s="37"/>
      <c r="X1617" s="37"/>
      <c r="Y1617" s="39"/>
      <c r="Z1617" s="37"/>
      <c r="AA1617" s="40"/>
      <c r="AB1617" s="78"/>
      <c r="AC1617" s="40"/>
    </row>
    <row r="1618" spans="4:29" x14ac:dyDescent="0.35">
      <c r="D1618" s="41"/>
      <c r="E1618" s="41"/>
      <c r="F1618" s="41"/>
      <c r="G1618" s="41"/>
      <c r="H1618" s="41"/>
      <c r="I1618" s="42"/>
      <c r="J1618" s="41"/>
      <c r="K1618" s="42"/>
      <c r="L1618" s="41"/>
      <c r="M1618" s="41"/>
      <c r="N1618" s="41"/>
      <c r="O1618" s="41"/>
      <c r="P1618" s="41"/>
      <c r="Q1618" s="41"/>
      <c r="R1618" s="41"/>
      <c r="S1618" s="41"/>
      <c r="T1618" s="41"/>
      <c r="U1618" s="41"/>
      <c r="V1618" s="41"/>
      <c r="W1618" s="41"/>
      <c r="X1618" s="41"/>
      <c r="Y1618" s="43"/>
      <c r="Z1618" s="41"/>
      <c r="AA1618" s="44"/>
      <c r="AB1618" s="79"/>
      <c r="AC1618" s="44"/>
    </row>
    <row r="1619" spans="4:29" x14ac:dyDescent="0.35">
      <c r="D1619" s="37"/>
      <c r="E1619" s="37"/>
      <c r="F1619" s="37"/>
      <c r="G1619" s="37"/>
      <c r="H1619" s="37"/>
      <c r="I1619" s="38"/>
      <c r="J1619" s="37"/>
      <c r="K1619" s="38"/>
      <c r="L1619" s="37"/>
      <c r="M1619" s="37"/>
      <c r="N1619" s="37"/>
      <c r="O1619" s="37"/>
      <c r="P1619" s="37"/>
      <c r="Q1619" s="37"/>
      <c r="R1619" s="37"/>
      <c r="S1619" s="37"/>
      <c r="T1619" s="37"/>
      <c r="U1619" s="37"/>
      <c r="V1619" s="37"/>
      <c r="W1619" s="37"/>
      <c r="X1619" s="37"/>
      <c r="Y1619" s="39"/>
      <c r="Z1619" s="37"/>
      <c r="AA1619" s="40"/>
      <c r="AB1619" s="78"/>
      <c r="AC1619" s="40"/>
    </row>
    <row r="1620" spans="4:29" x14ac:dyDescent="0.35">
      <c r="D1620" s="37"/>
      <c r="E1620" s="37"/>
      <c r="F1620" s="37"/>
      <c r="G1620" s="37"/>
      <c r="H1620" s="37"/>
      <c r="I1620" s="38"/>
      <c r="J1620" s="37"/>
      <c r="K1620" s="38"/>
      <c r="L1620" s="37"/>
      <c r="M1620" s="37"/>
      <c r="N1620" s="37"/>
      <c r="O1620" s="37"/>
      <c r="P1620" s="37"/>
      <c r="Q1620" s="37"/>
      <c r="R1620" s="37"/>
      <c r="S1620" s="37"/>
      <c r="T1620" s="37"/>
      <c r="U1620" s="37"/>
      <c r="V1620" s="37"/>
      <c r="W1620" s="37"/>
      <c r="X1620" s="37"/>
      <c r="Y1620" s="39"/>
      <c r="Z1620" s="37"/>
      <c r="AA1620" s="40"/>
      <c r="AB1620" s="78"/>
      <c r="AC1620" s="40"/>
    </row>
    <row r="1621" spans="4:29" x14ac:dyDescent="0.35">
      <c r="D1621" s="37"/>
      <c r="E1621" s="37"/>
      <c r="F1621" s="37"/>
      <c r="G1621" s="37"/>
      <c r="H1621" s="37"/>
      <c r="I1621" s="38"/>
      <c r="J1621" s="37"/>
      <c r="K1621" s="38"/>
      <c r="L1621" s="37"/>
      <c r="M1621" s="37"/>
      <c r="N1621" s="37"/>
      <c r="O1621" s="37"/>
      <c r="P1621" s="37"/>
      <c r="Q1621" s="37"/>
      <c r="R1621" s="37"/>
      <c r="S1621" s="37"/>
      <c r="T1621" s="37"/>
      <c r="U1621" s="37"/>
      <c r="V1621" s="37"/>
      <c r="W1621" s="37"/>
      <c r="X1621" s="37"/>
      <c r="Y1621" s="39"/>
      <c r="Z1621" s="37"/>
      <c r="AA1621" s="40"/>
      <c r="AB1621" s="78"/>
      <c r="AC1621" s="40"/>
    </row>
    <row r="1622" spans="4:29" x14ac:dyDescent="0.35">
      <c r="D1622" s="41"/>
      <c r="E1622" s="41"/>
      <c r="F1622" s="41"/>
      <c r="G1622" s="41"/>
      <c r="H1622" s="41"/>
      <c r="I1622" s="42"/>
      <c r="J1622" s="41"/>
      <c r="K1622" s="42"/>
      <c r="L1622" s="41"/>
      <c r="M1622" s="41"/>
      <c r="N1622" s="41"/>
      <c r="O1622" s="41"/>
      <c r="P1622" s="41"/>
      <c r="Q1622" s="41"/>
      <c r="R1622" s="41"/>
      <c r="S1622" s="41"/>
      <c r="T1622" s="41"/>
      <c r="U1622" s="41"/>
      <c r="V1622" s="41"/>
      <c r="W1622" s="41"/>
      <c r="X1622" s="41"/>
      <c r="Y1622" s="43"/>
      <c r="Z1622" s="41"/>
      <c r="AA1622" s="44"/>
      <c r="AB1622" s="79"/>
      <c r="AC1622" s="44"/>
    </row>
    <row r="1623" spans="4:29" x14ac:dyDescent="0.35">
      <c r="D1623" s="37"/>
      <c r="E1623" s="37"/>
      <c r="F1623" s="37"/>
      <c r="G1623" s="37"/>
      <c r="H1623" s="37"/>
      <c r="I1623" s="38"/>
      <c r="J1623" s="37"/>
      <c r="K1623" s="38"/>
      <c r="L1623" s="37"/>
      <c r="M1623" s="37"/>
      <c r="N1623" s="37"/>
      <c r="O1623" s="37"/>
      <c r="P1623" s="37"/>
      <c r="Q1623" s="37"/>
      <c r="R1623" s="37"/>
      <c r="S1623" s="37"/>
      <c r="T1623" s="37"/>
      <c r="U1623" s="37"/>
      <c r="V1623" s="37"/>
      <c r="W1623" s="37"/>
      <c r="X1623" s="37"/>
      <c r="Y1623" s="39"/>
      <c r="Z1623" s="37"/>
      <c r="AA1623" s="40"/>
      <c r="AB1623" s="78"/>
      <c r="AC1623" s="40"/>
    </row>
    <row r="1624" spans="4:29" x14ac:dyDescent="0.35">
      <c r="D1624" s="37"/>
      <c r="E1624" s="37"/>
      <c r="F1624" s="37"/>
      <c r="G1624" s="37"/>
      <c r="H1624" s="37"/>
      <c r="I1624" s="38"/>
      <c r="J1624" s="37"/>
      <c r="K1624" s="38"/>
      <c r="L1624" s="37"/>
      <c r="M1624" s="37"/>
      <c r="N1624" s="37"/>
      <c r="O1624" s="37"/>
      <c r="P1624" s="37"/>
      <c r="Q1624" s="37"/>
      <c r="R1624" s="37"/>
      <c r="S1624" s="37"/>
      <c r="T1624" s="37"/>
      <c r="U1624" s="37"/>
      <c r="V1624" s="37"/>
      <c r="W1624" s="37"/>
      <c r="X1624" s="37"/>
      <c r="Y1624" s="39"/>
      <c r="Z1624" s="37"/>
      <c r="AA1624" s="40"/>
      <c r="AB1624" s="78"/>
      <c r="AC1624" s="40"/>
    </row>
    <row r="1625" spans="4:29" x14ac:dyDescent="0.35">
      <c r="D1625" s="37"/>
      <c r="E1625" s="37"/>
      <c r="F1625" s="37"/>
      <c r="G1625" s="37"/>
      <c r="H1625" s="37"/>
      <c r="I1625" s="38"/>
      <c r="J1625" s="37"/>
      <c r="K1625" s="38"/>
      <c r="L1625" s="37"/>
      <c r="M1625" s="37"/>
      <c r="N1625" s="37"/>
      <c r="O1625" s="37"/>
      <c r="P1625" s="37"/>
      <c r="Q1625" s="37"/>
      <c r="R1625" s="37"/>
      <c r="S1625" s="37"/>
      <c r="T1625" s="37"/>
      <c r="U1625" s="37"/>
      <c r="V1625" s="37"/>
      <c r="W1625" s="37"/>
      <c r="X1625" s="37"/>
      <c r="Y1625" s="39"/>
      <c r="Z1625" s="37"/>
      <c r="AA1625" s="40"/>
      <c r="AB1625" s="78"/>
      <c r="AC1625" s="40"/>
    </row>
    <row r="1626" spans="4:29" x14ac:dyDescent="0.35">
      <c r="D1626" s="37"/>
      <c r="E1626" s="37"/>
      <c r="F1626" s="37"/>
      <c r="G1626" s="37"/>
      <c r="H1626" s="37"/>
      <c r="I1626" s="38"/>
      <c r="J1626" s="37"/>
      <c r="K1626" s="38"/>
      <c r="L1626" s="37"/>
      <c r="M1626" s="37"/>
      <c r="N1626" s="37"/>
      <c r="O1626" s="37"/>
      <c r="P1626" s="37"/>
      <c r="Q1626" s="37"/>
      <c r="R1626" s="37"/>
      <c r="S1626" s="37"/>
      <c r="T1626" s="37"/>
      <c r="U1626" s="37"/>
      <c r="V1626" s="37"/>
      <c r="W1626" s="37"/>
      <c r="X1626" s="37"/>
      <c r="Y1626" s="39"/>
      <c r="Z1626" s="37"/>
      <c r="AA1626" s="40"/>
      <c r="AB1626" s="78"/>
      <c r="AC1626" s="40"/>
    </row>
    <row r="1627" spans="4:29" x14ac:dyDescent="0.35">
      <c r="D1627" s="37"/>
      <c r="E1627" s="37"/>
      <c r="F1627" s="37"/>
      <c r="G1627" s="37"/>
      <c r="H1627" s="37"/>
      <c r="I1627" s="38"/>
      <c r="J1627" s="37"/>
      <c r="K1627" s="38"/>
      <c r="L1627" s="37"/>
      <c r="M1627" s="37"/>
      <c r="N1627" s="37"/>
      <c r="O1627" s="37"/>
      <c r="P1627" s="37"/>
      <c r="Q1627" s="37"/>
      <c r="R1627" s="37"/>
      <c r="S1627" s="37"/>
      <c r="T1627" s="37"/>
      <c r="U1627" s="37"/>
      <c r="V1627" s="37"/>
      <c r="W1627" s="37"/>
      <c r="X1627" s="37"/>
      <c r="Y1627" s="39"/>
      <c r="Z1627" s="37"/>
      <c r="AA1627" s="40"/>
      <c r="AB1627" s="78"/>
      <c r="AC1627" s="40"/>
    </row>
    <row r="1628" spans="4:29" x14ac:dyDescent="0.35">
      <c r="D1628" s="37"/>
      <c r="E1628" s="37"/>
      <c r="F1628" s="37"/>
      <c r="G1628" s="37"/>
      <c r="H1628" s="37"/>
      <c r="I1628" s="38"/>
      <c r="J1628" s="37"/>
      <c r="K1628" s="38"/>
      <c r="L1628" s="37"/>
      <c r="M1628" s="37"/>
      <c r="N1628" s="37"/>
      <c r="O1628" s="37"/>
      <c r="P1628" s="37"/>
      <c r="Q1628" s="37"/>
      <c r="R1628" s="37"/>
      <c r="S1628" s="37"/>
      <c r="T1628" s="37"/>
      <c r="U1628" s="37"/>
      <c r="V1628" s="37"/>
      <c r="W1628" s="37"/>
      <c r="X1628" s="37"/>
      <c r="Y1628" s="39"/>
      <c r="Z1628" s="37"/>
      <c r="AA1628" s="40"/>
      <c r="AB1628" s="78"/>
      <c r="AC1628" s="40"/>
    </row>
    <row r="1629" spans="4:29" x14ac:dyDescent="0.35">
      <c r="D1629" s="41"/>
      <c r="E1629" s="41"/>
      <c r="F1629" s="41"/>
      <c r="G1629" s="41"/>
      <c r="H1629" s="41"/>
      <c r="I1629" s="42"/>
      <c r="J1629" s="41"/>
      <c r="K1629" s="42"/>
      <c r="L1629" s="41"/>
      <c r="M1629" s="41"/>
      <c r="N1629" s="41"/>
      <c r="O1629" s="41"/>
      <c r="P1629" s="41"/>
      <c r="Q1629" s="41"/>
      <c r="R1629" s="41"/>
      <c r="S1629" s="41"/>
      <c r="T1629" s="41"/>
      <c r="U1629" s="41"/>
      <c r="V1629" s="41"/>
      <c r="W1629" s="41"/>
      <c r="X1629" s="41"/>
      <c r="Y1629" s="43"/>
      <c r="Z1629" s="41"/>
      <c r="AA1629" s="44"/>
      <c r="AB1629" s="79"/>
      <c r="AC1629" s="44"/>
    </row>
    <row r="1630" spans="4:29" x14ac:dyDescent="0.35">
      <c r="D1630" s="37"/>
      <c r="E1630" s="37"/>
      <c r="F1630" s="37"/>
      <c r="G1630" s="37"/>
      <c r="H1630" s="37"/>
      <c r="I1630" s="38"/>
      <c r="J1630" s="37"/>
      <c r="K1630" s="38"/>
      <c r="L1630" s="37"/>
      <c r="M1630" s="37"/>
      <c r="N1630" s="37"/>
      <c r="O1630" s="37"/>
      <c r="P1630" s="37"/>
      <c r="Q1630" s="37"/>
      <c r="R1630" s="37"/>
      <c r="S1630" s="37"/>
      <c r="T1630" s="37"/>
      <c r="U1630" s="37"/>
      <c r="V1630" s="37"/>
      <c r="W1630" s="37"/>
      <c r="X1630" s="37"/>
      <c r="Y1630" s="39"/>
      <c r="Z1630" s="37"/>
      <c r="AA1630" s="40"/>
      <c r="AB1630" s="78"/>
      <c r="AC1630" s="40"/>
    </row>
    <row r="1631" spans="4:29" x14ac:dyDescent="0.35">
      <c r="D1631" s="37"/>
      <c r="E1631" s="37"/>
      <c r="F1631" s="37"/>
      <c r="G1631" s="37"/>
      <c r="H1631" s="37"/>
      <c r="I1631" s="38"/>
      <c r="J1631" s="37"/>
      <c r="K1631" s="38"/>
      <c r="L1631" s="37"/>
      <c r="M1631" s="37"/>
      <c r="N1631" s="37"/>
      <c r="O1631" s="37"/>
      <c r="P1631" s="37"/>
      <c r="Q1631" s="37"/>
      <c r="R1631" s="37"/>
      <c r="S1631" s="37"/>
      <c r="T1631" s="37"/>
      <c r="U1631" s="37"/>
      <c r="V1631" s="37"/>
      <c r="W1631" s="37"/>
      <c r="X1631" s="37"/>
      <c r="Y1631" s="39"/>
      <c r="Z1631" s="37"/>
      <c r="AA1631" s="40"/>
      <c r="AB1631" s="78"/>
      <c r="AC1631" s="40"/>
    </row>
    <row r="1632" spans="4:29" x14ac:dyDescent="0.35">
      <c r="D1632" s="37"/>
      <c r="E1632" s="37"/>
      <c r="F1632" s="37"/>
      <c r="G1632" s="37"/>
      <c r="H1632" s="37"/>
      <c r="I1632" s="38"/>
      <c r="J1632" s="37"/>
      <c r="K1632" s="38"/>
      <c r="L1632" s="37"/>
      <c r="M1632" s="37"/>
      <c r="N1632" s="37"/>
      <c r="O1632" s="37"/>
      <c r="P1632" s="37"/>
      <c r="Q1632" s="37"/>
      <c r="R1632" s="37"/>
      <c r="S1632" s="37"/>
      <c r="T1632" s="37"/>
      <c r="U1632" s="37"/>
      <c r="V1632" s="37"/>
      <c r="W1632" s="37"/>
      <c r="X1632" s="37"/>
      <c r="Y1632" s="39"/>
      <c r="Z1632" s="37"/>
      <c r="AA1632" s="40"/>
      <c r="AB1632" s="78"/>
      <c r="AC1632" s="40"/>
    </row>
    <row r="1633" spans="4:29" x14ac:dyDescent="0.35">
      <c r="D1633" s="37"/>
      <c r="E1633" s="37"/>
      <c r="F1633" s="37"/>
      <c r="G1633" s="37"/>
      <c r="H1633" s="37"/>
      <c r="I1633" s="38"/>
      <c r="J1633" s="37"/>
      <c r="K1633" s="38"/>
      <c r="L1633" s="37"/>
      <c r="M1633" s="37"/>
      <c r="N1633" s="37"/>
      <c r="O1633" s="37"/>
      <c r="P1633" s="37"/>
      <c r="Q1633" s="37"/>
      <c r="R1633" s="37"/>
      <c r="S1633" s="37"/>
      <c r="T1633" s="37"/>
      <c r="U1633" s="37"/>
      <c r="V1633" s="37"/>
      <c r="W1633" s="37"/>
      <c r="X1633" s="37"/>
      <c r="Y1633" s="39"/>
      <c r="Z1633" s="37"/>
      <c r="AA1633" s="40"/>
      <c r="AB1633" s="78"/>
      <c r="AC1633" s="40"/>
    </row>
    <row r="1634" spans="4:29" x14ac:dyDescent="0.35">
      <c r="D1634" s="37"/>
      <c r="E1634" s="37"/>
      <c r="F1634" s="37"/>
      <c r="G1634" s="37"/>
      <c r="H1634" s="37"/>
      <c r="I1634" s="38"/>
      <c r="J1634" s="37"/>
      <c r="K1634" s="38"/>
      <c r="L1634" s="37"/>
      <c r="M1634" s="37"/>
      <c r="N1634" s="37"/>
      <c r="O1634" s="37"/>
      <c r="P1634" s="37"/>
      <c r="Q1634" s="37"/>
      <c r="R1634" s="37"/>
      <c r="S1634" s="37"/>
      <c r="T1634" s="37"/>
      <c r="U1634" s="37"/>
      <c r="V1634" s="37"/>
      <c r="W1634" s="37"/>
      <c r="X1634" s="37"/>
      <c r="Y1634" s="39"/>
      <c r="Z1634" s="37"/>
      <c r="AA1634" s="40"/>
      <c r="AB1634" s="78"/>
      <c r="AC1634" s="40"/>
    </row>
    <row r="1635" spans="4:29" x14ac:dyDescent="0.35">
      <c r="D1635" s="37"/>
      <c r="E1635" s="37"/>
      <c r="F1635" s="37"/>
      <c r="G1635" s="37"/>
      <c r="H1635" s="37"/>
      <c r="I1635" s="38"/>
      <c r="J1635" s="37"/>
      <c r="K1635" s="38"/>
      <c r="L1635" s="37"/>
      <c r="M1635" s="37"/>
      <c r="N1635" s="37"/>
      <c r="O1635" s="37"/>
      <c r="P1635" s="37"/>
      <c r="Q1635" s="37"/>
      <c r="R1635" s="37"/>
      <c r="S1635" s="37"/>
      <c r="T1635" s="37"/>
      <c r="U1635" s="37"/>
      <c r="V1635" s="37"/>
      <c r="W1635" s="37"/>
      <c r="X1635" s="37"/>
      <c r="Y1635" s="39"/>
      <c r="Z1635" s="37"/>
      <c r="AA1635" s="40"/>
      <c r="AB1635" s="78"/>
      <c r="AC1635" s="40"/>
    </row>
    <row r="1636" spans="4:29" x14ac:dyDescent="0.35">
      <c r="D1636" s="37"/>
      <c r="E1636" s="37"/>
      <c r="F1636" s="37"/>
      <c r="G1636" s="37"/>
      <c r="H1636" s="37"/>
      <c r="I1636" s="38"/>
      <c r="J1636" s="37"/>
      <c r="K1636" s="38"/>
      <c r="L1636" s="37"/>
      <c r="M1636" s="37"/>
      <c r="N1636" s="37"/>
      <c r="O1636" s="37"/>
      <c r="P1636" s="37"/>
      <c r="Q1636" s="37"/>
      <c r="R1636" s="37"/>
      <c r="S1636" s="37"/>
      <c r="T1636" s="37"/>
      <c r="U1636" s="37"/>
      <c r="V1636" s="37"/>
      <c r="W1636" s="37"/>
      <c r="X1636" s="37"/>
      <c r="Y1636" s="39"/>
      <c r="Z1636" s="37"/>
      <c r="AA1636" s="40"/>
      <c r="AB1636" s="78"/>
      <c r="AC1636" s="40"/>
    </row>
    <row r="1637" spans="4:29" x14ac:dyDescent="0.35">
      <c r="D1637" s="37"/>
      <c r="E1637" s="37"/>
      <c r="F1637" s="37"/>
      <c r="G1637" s="37"/>
      <c r="H1637" s="37"/>
      <c r="I1637" s="38"/>
      <c r="J1637" s="37"/>
      <c r="K1637" s="38"/>
      <c r="L1637" s="37"/>
      <c r="M1637" s="37"/>
      <c r="N1637" s="37"/>
      <c r="O1637" s="37"/>
      <c r="P1637" s="37"/>
      <c r="Q1637" s="37"/>
      <c r="R1637" s="37"/>
      <c r="S1637" s="37"/>
      <c r="T1637" s="37"/>
      <c r="U1637" s="37"/>
      <c r="V1637" s="37"/>
      <c r="W1637" s="37"/>
      <c r="X1637" s="37"/>
      <c r="Y1637" s="39"/>
      <c r="Z1637" s="37"/>
      <c r="AA1637" s="40"/>
      <c r="AB1637" s="78"/>
      <c r="AC1637" s="40"/>
    </row>
    <row r="1638" spans="4:29" x14ac:dyDescent="0.35">
      <c r="D1638" s="37"/>
      <c r="E1638" s="37"/>
      <c r="F1638" s="37"/>
      <c r="G1638" s="37"/>
      <c r="H1638" s="37"/>
      <c r="I1638" s="38"/>
      <c r="J1638" s="37"/>
      <c r="K1638" s="38"/>
      <c r="L1638" s="37"/>
      <c r="M1638" s="37"/>
      <c r="N1638" s="37"/>
      <c r="O1638" s="37"/>
      <c r="P1638" s="37"/>
      <c r="Q1638" s="37"/>
      <c r="R1638" s="37"/>
      <c r="S1638" s="37"/>
      <c r="T1638" s="37"/>
      <c r="U1638" s="37"/>
      <c r="V1638" s="37"/>
      <c r="W1638" s="37"/>
      <c r="X1638" s="37"/>
      <c r="Y1638" s="39"/>
      <c r="Z1638" s="37"/>
      <c r="AA1638" s="40"/>
      <c r="AB1638" s="78"/>
      <c r="AC1638" s="40"/>
    </row>
    <row r="1639" spans="4:29" x14ac:dyDescent="0.35">
      <c r="D1639" s="37"/>
      <c r="E1639" s="37"/>
      <c r="F1639" s="37"/>
      <c r="G1639" s="37"/>
      <c r="H1639" s="37"/>
      <c r="I1639" s="38"/>
      <c r="J1639" s="37"/>
      <c r="K1639" s="38"/>
      <c r="L1639" s="37"/>
      <c r="M1639" s="37"/>
      <c r="N1639" s="37"/>
      <c r="O1639" s="37"/>
      <c r="P1639" s="37"/>
      <c r="Q1639" s="37"/>
      <c r="R1639" s="37"/>
      <c r="S1639" s="37"/>
      <c r="T1639" s="37"/>
      <c r="U1639" s="37"/>
      <c r="V1639" s="37"/>
      <c r="W1639" s="37"/>
      <c r="X1639" s="37"/>
      <c r="Y1639" s="39"/>
      <c r="Z1639" s="37"/>
      <c r="AA1639" s="40"/>
      <c r="AB1639" s="78"/>
      <c r="AC1639" s="40"/>
    </row>
    <row r="1640" spans="4:29" x14ac:dyDescent="0.35">
      <c r="D1640" s="37"/>
      <c r="E1640" s="37"/>
      <c r="F1640" s="37"/>
      <c r="G1640" s="37"/>
      <c r="H1640" s="37"/>
      <c r="I1640" s="38"/>
      <c r="J1640" s="37"/>
      <c r="K1640" s="38"/>
      <c r="L1640" s="37"/>
      <c r="M1640" s="37"/>
      <c r="N1640" s="37"/>
      <c r="O1640" s="37"/>
      <c r="P1640" s="37"/>
      <c r="Q1640" s="37"/>
      <c r="R1640" s="37"/>
      <c r="S1640" s="37"/>
      <c r="T1640" s="37"/>
      <c r="U1640" s="37"/>
      <c r="V1640" s="37"/>
      <c r="W1640" s="37"/>
      <c r="X1640" s="37"/>
      <c r="Y1640" s="39"/>
      <c r="Z1640" s="37"/>
      <c r="AA1640" s="40"/>
      <c r="AB1640" s="78"/>
      <c r="AC1640" s="40"/>
    </row>
    <row r="1641" spans="4:29" x14ac:dyDescent="0.35">
      <c r="D1641" s="37"/>
      <c r="E1641" s="37"/>
      <c r="F1641" s="37"/>
      <c r="G1641" s="37"/>
      <c r="H1641" s="37"/>
      <c r="I1641" s="38"/>
      <c r="J1641" s="37"/>
      <c r="K1641" s="38"/>
      <c r="L1641" s="37"/>
      <c r="M1641" s="37"/>
      <c r="N1641" s="37"/>
      <c r="O1641" s="37"/>
      <c r="P1641" s="37"/>
      <c r="Q1641" s="37"/>
      <c r="R1641" s="37"/>
      <c r="S1641" s="37"/>
      <c r="T1641" s="37"/>
      <c r="U1641" s="37"/>
      <c r="V1641" s="37"/>
      <c r="W1641" s="37"/>
      <c r="X1641" s="37"/>
      <c r="Y1641" s="39"/>
      <c r="Z1641" s="37"/>
      <c r="AA1641" s="40"/>
      <c r="AB1641" s="78"/>
      <c r="AC1641" s="40"/>
    </row>
    <row r="1642" spans="4:29" x14ac:dyDescent="0.35">
      <c r="D1642" s="41"/>
      <c r="E1642" s="41"/>
      <c r="F1642" s="41"/>
      <c r="G1642" s="41"/>
      <c r="H1642" s="41"/>
      <c r="I1642" s="42"/>
      <c r="J1642" s="41"/>
      <c r="K1642" s="42"/>
      <c r="L1642" s="41"/>
      <c r="M1642" s="41"/>
      <c r="N1642" s="41"/>
      <c r="O1642" s="41"/>
      <c r="P1642" s="41"/>
      <c r="Q1642" s="41"/>
      <c r="R1642" s="41"/>
      <c r="S1642" s="41"/>
      <c r="T1642" s="41"/>
      <c r="U1642" s="41"/>
      <c r="V1642" s="41"/>
      <c r="W1642" s="41"/>
      <c r="X1642" s="41"/>
      <c r="Y1642" s="43"/>
      <c r="Z1642" s="41"/>
      <c r="AA1642" s="44"/>
      <c r="AB1642" s="79"/>
      <c r="AC1642" s="44"/>
    </row>
    <row r="1643" spans="4:29" x14ac:dyDescent="0.35">
      <c r="D1643" s="37"/>
      <c r="E1643" s="37"/>
      <c r="F1643" s="37"/>
      <c r="G1643" s="37"/>
      <c r="H1643" s="37"/>
      <c r="I1643" s="38"/>
      <c r="J1643" s="37"/>
      <c r="K1643" s="38"/>
      <c r="L1643" s="37"/>
      <c r="M1643" s="37"/>
      <c r="N1643" s="37"/>
      <c r="O1643" s="37"/>
      <c r="P1643" s="37"/>
      <c r="Q1643" s="37"/>
      <c r="R1643" s="37"/>
      <c r="S1643" s="37"/>
      <c r="T1643" s="37"/>
      <c r="U1643" s="37"/>
      <c r="V1643" s="37"/>
      <c r="W1643" s="37"/>
      <c r="X1643" s="37"/>
      <c r="Y1643" s="39"/>
      <c r="Z1643" s="37"/>
      <c r="AA1643" s="40"/>
      <c r="AB1643" s="78"/>
      <c r="AC1643" s="40"/>
    </row>
    <row r="1644" spans="4:29" x14ac:dyDescent="0.35">
      <c r="D1644" s="37"/>
      <c r="E1644" s="37"/>
      <c r="F1644" s="37"/>
      <c r="G1644" s="37"/>
      <c r="H1644" s="37"/>
      <c r="I1644" s="38"/>
      <c r="J1644" s="37"/>
      <c r="K1644" s="38"/>
      <c r="L1644" s="37"/>
      <c r="M1644" s="37"/>
      <c r="N1644" s="37"/>
      <c r="O1644" s="37"/>
      <c r="P1644" s="37"/>
      <c r="Q1644" s="37"/>
      <c r="R1644" s="37"/>
      <c r="S1644" s="37"/>
      <c r="T1644" s="37"/>
      <c r="U1644" s="37"/>
      <c r="V1644" s="37"/>
      <c r="W1644" s="37"/>
      <c r="X1644" s="37"/>
      <c r="Y1644" s="39"/>
      <c r="Z1644" s="37"/>
      <c r="AA1644" s="40"/>
      <c r="AB1644" s="78"/>
      <c r="AC1644" s="40"/>
    </row>
    <row r="1645" spans="4:29" x14ac:dyDescent="0.35">
      <c r="D1645" s="37"/>
      <c r="E1645" s="37"/>
      <c r="F1645" s="37"/>
      <c r="G1645" s="37"/>
      <c r="H1645" s="37"/>
      <c r="I1645" s="38"/>
      <c r="J1645" s="37"/>
      <c r="K1645" s="38"/>
      <c r="L1645" s="37"/>
      <c r="M1645" s="37"/>
      <c r="N1645" s="37"/>
      <c r="O1645" s="37"/>
      <c r="P1645" s="37"/>
      <c r="Q1645" s="37"/>
      <c r="R1645" s="37"/>
      <c r="S1645" s="37"/>
      <c r="T1645" s="37"/>
      <c r="U1645" s="37"/>
      <c r="V1645" s="37"/>
      <c r="W1645" s="37"/>
      <c r="X1645" s="37"/>
      <c r="Y1645" s="39"/>
      <c r="Z1645" s="37"/>
      <c r="AA1645" s="40"/>
      <c r="AB1645" s="78"/>
      <c r="AC1645" s="40"/>
    </row>
    <row r="1646" spans="4:29" x14ac:dyDescent="0.35">
      <c r="D1646" s="37"/>
      <c r="E1646" s="37"/>
      <c r="F1646" s="37"/>
      <c r="G1646" s="37"/>
      <c r="H1646" s="37"/>
      <c r="I1646" s="38"/>
      <c r="J1646" s="37"/>
      <c r="K1646" s="38"/>
      <c r="L1646" s="37"/>
      <c r="M1646" s="37"/>
      <c r="N1646" s="37"/>
      <c r="O1646" s="37"/>
      <c r="P1646" s="37"/>
      <c r="Q1646" s="37"/>
      <c r="R1646" s="37"/>
      <c r="S1646" s="37"/>
      <c r="T1646" s="37"/>
      <c r="U1646" s="37"/>
      <c r="V1646" s="37"/>
      <c r="W1646" s="37"/>
      <c r="X1646" s="37"/>
      <c r="Y1646" s="39"/>
      <c r="Z1646" s="37"/>
      <c r="AA1646" s="40"/>
      <c r="AB1646" s="78"/>
      <c r="AC1646" s="40"/>
    </row>
    <row r="1647" spans="4:29" x14ac:dyDescent="0.35">
      <c r="D1647" s="37"/>
      <c r="E1647" s="37"/>
      <c r="F1647" s="37"/>
      <c r="G1647" s="37"/>
      <c r="H1647" s="37"/>
      <c r="I1647" s="38"/>
      <c r="J1647" s="37"/>
      <c r="K1647" s="38"/>
      <c r="L1647" s="37"/>
      <c r="M1647" s="37"/>
      <c r="N1647" s="37"/>
      <c r="O1647" s="37"/>
      <c r="P1647" s="37"/>
      <c r="Q1647" s="37"/>
      <c r="R1647" s="37"/>
      <c r="S1647" s="37"/>
      <c r="T1647" s="37"/>
      <c r="U1647" s="37"/>
      <c r="V1647" s="37"/>
      <c r="W1647" s="37"/>
      <c r="X1647" s="37"/>
      <c r="Y1647" s="39"/>
      <c r="Z1647" s="37"/>
      <c r="AA1647" s="40"/>
      <c r="AB1647" s="78"/>
      <c r="AC1647" s="40"/>
    </row>
    <row r="1648" spans="4:29" x14ac:dyDescent="0.35">
      <c r="D1648" s="37"/>
      <c r="E1648" s="37"/>
      <c r="F1648" s="37"/>
      <c r="G1648" s="37"/>
      <c r="H1648" s="37"/>
      <c r="I1648" s="38"/>
      <c r="J1648" s="37"/>
      <c r="K1648" s="38"/>
      <c r="L1648" s="37"/>
      <c r="M1648" s="37"/>
      <c r="N1648" s="37"/>
      <c r="O1648" s="37"/>
      <c r="P1648" s="37"/>
      <c r="Q1648" s="37"/>
      <c r="R1648" s="37"/>
      <c r="S1648" s="37"/>
      <c r="T1648" s="37"/>
      <c r="U1648" s="37"/>
      <c r="V1648" s="37"/>
      <c r="W1648" s="37"/>
      <c r="X1648" s="37"/>
      <c r="Y1648" s="39"/>
      <c r="Z1648" s="37"/>
      <c r="AA1648" s="40"/>
      <c r="AB1648" s="78"/>
      <c r="AC1648" s="40"/>
    </row>
    <row r="1649" spans="4:29" x14ac:dyDescent="0.35">
      <c r="D1649" s="37"/>
      <c r="E1649" s="37"/>
      <c r="F1649" s="37"/>
      <c r="G1649" s="37"/>
      <c r="H1649" s="37"/>
      <c r="I1649" s="38"/>
      <c r="J1649" s="37"/>
      <c r="K1649" s="38"/>
      <c r="L1649" s="37"/>
      <c r="M1649" s="37"/>
      <c r="N1649" s="37"/>
      <c r="O1649" s="37"/>
      <c r="P1649" s="37"/>
      <c r="Q1649" s="37"/>
      <c r="R1649" s="37"/>
      <c r="S1649" s="37"/>
      <c r="T1649" s="37"/>
      <c r="U1649" s="37"/>
      <c r="V1649" s="37"/>
      <c r="W1649" s="37"/>
      <c r="X1649" s="37"/>
      <c r="Y1649" s="39"/>
      <c r="Z1649" s="37"/>
      <c r="AA1649" s="40"/>
      <c r="AB1649" s="78"/>
      <c r="AC1649" s="40"/>
    </row>
    <row r="1650" spans="4:29" x14ac:dyDescent="0.35">
      <c r="D1650" s="37"/>
      <c r="E1650" s="37"/>
      <c r="F1650" s="37"/>
      <c r="G1650" s="37"/>
      <c r="H1650" s="37"/>
      <c r="I1650" s="38"/>
      <c r="J1650" s="37"/>
      <c r="K1650" s="38"/>
      <c r="L1650" s="37"/>
      <c r="M1650" s="37"/>
      <c r="N1650" s="37"/>
      <c r="O1650" s="37"/>
      <c r="P1650" s="37"/>
      <c r="Q1650" s="37"/>
      <c r="R1650" s="37"/>
      <c r="S1650" s="37"/>
      <c r="T1650" s="37"/>
      <c r="U1650" s="37"/>
      <c r="V1650" s="37"/>
      <c r="W1650" s="37"/>
      <c r="X1650" s="37"/>
      <c r="Y1650" s="39"/>
      <c r="Z1650" s="37"/>
      <c r="AA1650" s="40"/>
      <c r="AB1650" s="78"/>
      <c r="AC1650" s="40"/>
    </row>
    <row r="1651" spans="4:29" x14ac:dyDescent="0.35">
      <c r="D1651" s="37"/>
      <c r="E1651" s="37"/>
      <c r="F1651" s="37"/>
      <c r="G1651" s="37"/>
      <c r="H1651" s="37"/>
      <c r="I1651" s="38"/>
      <c r="J1651" s="37"/>
      <c r="K1651" s="38"/>
      <c r="L1651" s="37"/>
      <c r="M1651" s="37"/>
      <c r="N1651" s="37"/>
      <c r="O1651" s="37"/>
      <c r="P1651" s="37"/>
      <c r="Q1651" s="37"/>
      <c r="R1651" s="37"/>
      <c r="S1651" s="37"/>
      <c r="T1651" s="37"/>
      <c r="U1651" s="37"/>
      <c r="V1651" s="37"/>
      <c r="W1651" s="37"/>
      <c r="X1651" s="37"/>
      <c r="Y1651" s="39"/>
      <c r="Z1651" s="37"/>
      <c r="AA1651" s="40"/>
      <c r="AB1651" s="78"/>
      <c r="AC1651" s="40"/>
    </row>
    <row r="1652" spans="4:29" x14ac:dyDescent="0.35">
      <c r="D1652" s="37"/>
      <c r="E1652" s="37"/>
      <c r="F1652" s="37"/>
      <c r="G1652" s="37"/>
      <c r="H1652" s="37"/>
      <c r="I1652" s="38"/>
      <c r="J1652" s="37"/>
      <c r="K1652" s="38"/>
      <c r="L1652" s="37"/>
      <c r="M1652" s="37"/>
      <c r="N1652" s="37"/>
      <c r="O1652" s="37"/>
      <c r="P1652" s="37"/>
      <c r="Q1652" s="37"/>
      <c r="R1652" s="37"/>
      <c r="S1652" s="37"/>
      <c r="T1652" s="37"/>
      <c r="U1652" s="37"/>
      <c r="V1652" s="37"/>
      <c r="W1652" s="37"/>
      <c r="X1652" s="37"/>
      <c r="Y1652" s="39"/>
      <c r="Z1652" s="37"/>
      <c r="AA1652" s="40"/>
      <c r="AB1652" s="78"/>
      <c r="AC1652" s="40"/>
    </row>
    <row r="1653" spans="4:29" x14ac:dyDescent="0.35">
      <c r="D1653" s="37"/>
      <c r="E1653" s="37"/>
      <c r="F1653" s="37"/>
      <c r="G1653" s="37"/>
      <c r="H1653" s="37"/>
      <c r="I1653" s="38"/>
      <c r="J1653" s="37"/>
      <c r="K1653" s="38"/>
      <c r="L1653" s="37"/>
      <c r="M1653" s="37"/>
      <c r="N1653" s="37"/>
      <c r="O1653" s="37"/>
      <c r="P1653" s="37"/>
      <c r="Q1653" s="37"/>
      <c r="R1653" s="37"/>
      <c r="S1653" s="37"/>
      <c r="T1653" s="37"/>
      <c r="U1653" s="37"/>
      <c r="V1653" s="37"/>
      <c r="W1653" s="37"/>
      <c r="X1653" s="37"/>
      <c r="Y1653" s="39"/>
      <c r="Z1653" s="37"/>
      <c r="AA1653" s="40"/>
      <c r="AB1653" s="78"/>
      <c r="AC1653" s="40"/>
    </row>
    <row r="1654" spans="4:29" x14ac:dyDescent="0.35">
      <c r="D1654" s="37"/>
      <c r="E1654" s="37"/>
      <c r="F1654" s="37"/>
      <c r="G1654" s="37"/>
      <c r="H1654" s="37"/>
      <c r="I1654" s="38"/>
      <c r="J1654" s="37"/>
      <c r="K1654" s="38"/>
      <c r="L1654" s="37"/>
      <c r="M1654" s="37"/>
      <c r="N1654" s="37"/>
      <c r="O1654" s="37"/>
      <c r="P1654" s="37"/>
      <c r="Q1654" s="37"/>
      <c r="R1654" s="37"/>
      <c r="S1654" s="37"/>
      <c r="T1654" s="37"/>
      <c r="U1654" s="37"/>
      <c r="V1654" s="37"/>
      <c r="W1654" s="37"/>
      <c r="X1654" s="37"/>
      <c r="Y1654" s="39"/>
      <c r="Z1654" s="37"/>
      <c r="AA1654" s="40"/>
      <c r="AB1654" s="78"/>
      <c r="AC1654" s="40"/>
    </row>
    <row r="1655" spans="4:29" x14ac:dyDescent="0.35">
      <c r="D1655" s="41"/>
      <c r="E1655" s="41"/>
      <c r="F1655" s="41"/>
      <c r="G1655" s="41"/>
      <c r="H1655" s="41"/>
      <c r="I1655" s="42"/>
      <c r="J1655" s="41"/>
      <c r="K1655" s="42"/>
      <c r="L1655" s="41"/>
      <c r="M1655" s="41"/>
      <c r="N1655" s="41"/>
      <c r="O1655" s="41"/>
      <c r="P1655" s="41"/>
      <c r="Q1655" s="41"/>
      <c r="R1655" s="41"/>
      <c r="S1655" s="41"/>
      <c r="T1655" s="41"/>
      <c r="U1655" s="41"/>
      <c r="V1655" s="41"/>
      <c r="W1655" s="41"/>
      <c r="X1655" s="41"/>
      <c r="Y1655" s="43"/>
      <c r="Z1655" s="41"/>
      <c r="AA1655" s="44"/>
      <c r="AB1655" s="79"/>
      <c r="AC1655" s="44"/>
    </row>
    <row r="1656" spans="4:29" x14ac:dyDescent="0.35">
      <c r="D1656" s="37"/>
      <c r="E1656" s="37"/>
      <c r="F1656" s="37"/>
      <c r="G1656" s="37"/>
      <c r="H1656" s="37"/>
      <c r="I1656" s="38"/>
      <c r="J1656" s="37"/>
      <c r="K1656" s="38"/>
      <c r="L1656" s="37"/>
      <c r="M1656" s="37"/>
      <c r="N1656" s="37"/>
      <c r="O1656" s="37"/>
      <c r="P1656" s="37"/>
      <c r="Q1656" s="37"/>
      <c r="R1656" s="37"/>
      <c r="S1656" s="37"/>
      <c r="T1656" s="37"/>
      <c r="U1656" s="37"/>
      <c r="V1656" s="37"/>
      <c r="W1656" s="37"/>
      <c r="X1656" s="37"/>
      <c r="Y1656" s="39"/>
      <c r="Z1656" s="37"/>
      <c r="AA1656" s="40"/>
      <c r="AB1656" s="78"/>
      <c r="AC1656" s="40"/>
    </row>
    <row r="1657" spans="4:29" x14ac:dyDescent="0.35">
      <c r="D1657" s="37"/>
      <c r="E1657" s="37"/>
      <c r="F1657" s="37"/>
      <c r="G1657" s="37"/>
      <c r="H1657" s="37"/>
      <c r="I1657" s="38"/>
      <c r="J1657" s="37"/>
      <c r="K1657" s="38"/>
      <c r="L1657" s="37"/>
      <c r="M1657" s="37"/>
      <c r="N1657" s="37"/>
      <c r="O1657" s="37"/>
      <c r="P1657" s="37"/>
      <c r="Q1657" s="37"/>
      <c r="R1657" s="37"/>
      <c r="S1657" s="37"/>
      <c r="T1657" s="37"/>
      <c r="U1657" s="37"/>
      <c r="V1657" s="37"/>
      <c r="W1657" s="37"/>
      <c r="X1657" s="37"/>
      <c r="Y1657" s="39"/>
      <c r="Z1657" s="37"/>
      <c r="AA1657" s="40"/>
      <c r="AB1657" s="78"/>
      <c r="AC1657" s="40"/>
    </row>
    <row r="1658" spans="4:29" x14ac:dyDescent="0.35">
      <c r="D1658" s="37"/>
      <c r="E1658" s="37"/>
      <c r="F1658" s="37"/>
      <c r="G1658" s="37"/>
      <c r="H1658" s="37"/>
      <c r="I1658" s="38"/>
      <c r="J1658" s="37"/>
      <c r="K1658" s="38"/>
      <c r="L1658" s="37"/>
      <c r="M1658" s="37"/>
      <c r="N1658" s="37"/>
      <c r="O1658" s="37"/>
      <c r="P1658" s="37"/>
      <c r="Q1658" s="37"/>
      <c r="R1658" s="37"/>
      <c r="S1658" s="37"/>
      <c r="T1658" s="37"/>
      <c r="U1658" s="37"/>
      <c r="V1658" s="37"/>
      <c r="W1658" s="37"/>
      <c r="X1658" s="37"/>
      <c r="Y1658" s="39"/>
      <c r="Z1658" s="37"/>
      <c r="AA1658" s="40"/>
      <c r="AB1658" s="78"/>
      <c r="AC1658" s="40"/>
    </row>
    <row r="1659" spans="4:29" x14ac:dyDescent="0.35">
      <c r="D1659" s="37"/>
      <c r="E1659" s="37"/>
      <c r="F1659" s="37"/>
      <c r="G1659" s="37"/>
      <c r="H1659" s="37"/>
      <c r="I1659" s="38"/>
      <c r="J1659" s="37"/>
      <c r="K1659" s="38"/>
      <c r="L1659" s="37"/>
      <c r="M1659" s="37"/>
      <c r="N1659" s="37"/>
      <c r="O1659" s="37"/>
      <c r="P1659" s="37"/>
      <c r="Q1659" s="37"/>
      <c r="R1659" s="37"/>
      <c r="S1659" s="37"/>
      <c r="T1659" s="37"/>
      <c r="U1659" s="37"/>
      <c r="V1659" s="37"/>
      <c r="W1659" s="37"/>
      <c r="X1659" s="37"/>
      <c r="Y1659" s="39"/>
      <c r="Z1659" s="37"/>
      <c r="AA1659" s="40"/>
      <c r="AB1659" s="78"/>
      <c r="AC1659" s="40"/>
    </row>
    <row r="1660" spans="4:29" x14ac:dyDescent="0.35">
      <c r="D1660" s="37"/>
      <c r="E1660" s="37"/>
      <c r="F1660" s="37"/>
      <c r="G1660" s="37"/>
      <c r="H1660" s="37"/>
      <c r="I1660" s="38"/>
      <c r="J1660" s="37"/>
      <c r="K1660" s="38"/>
      <c r="L1660" s="37"/>
      <c r="M1660" s="37"/>
      <c r="N1660" s="37"/>
      <c r="O1660" s="37"/>
      <c r="P1660" s="37"/>
      <c r="Q1660" s="37"/>
      <c r="R1660" s="37"/>
      <c r="S1660" s="37"/>
      <c r="T1660" s="37"/>
      <c r="U1660" s="37"/>
      <c r="V1660" s="37"/>
      <c r="W1660" s="37"/>
      <c r="X1660" s="37"/>
      <c r="Y1660" s="39"/>
      <c r="Z1660" s="37"/>
      <c r="AA1660" s="40"/>
      <c r="AB1660" s="78"/>
      <c r="AC1660" s="40"/>
    </row>
    <row r="1661" spans="4:29" x14ac:dyDescent="0.35">
      <c r="D1661" s="41"/>
      <c r="E1661" s="41"/>
      <c r="F1661" s="41"/>
      <c r="G1661" s="41"/>
      <c r="H1661" s="41"/>
      <c r="I1661" s="42"/>
      <c r="J1661" s="41"/>
      <c r="K1661" s="42"/>
      <c r="L1661" s="41"/>
      <c r="M1661" s="41"/>
      <c r="N1661" s="41"/>
      <c r="O1661" s="41"/>
      <c r="P1661" s="41"/>
      <c r="Q1661" s="41"/>
      <c r="R1661" s="41"/>
      <c r="S1661" s="41"/>
      <c r="T1661" s="41"/>
      <c r="U1661" s="41"/>
      <c r="V1661" s="41"/>
      <c r="W1661" s="41"/>
      <c r="X1661" s="41"/>
      <c r="Y1661" s="43"/>
      <c r="Z1661" s="41"/>
      <c r="AA1661" s="44"/>
      <c r="AB1661" s="79"/>
      <c r="AC1661" s="44"/>
    </row>
    <row r="1662" spans="4:29" x14ac:dyDescent="0.35">
      <c r="D1662" s="37"/>
      <c r="E1662" s="37"/>
      <c r="F1662" s="37"/>
      <c r="G1662" s="37"/>
      <c r="H1662" s="37"/>
      <c r="I1662" s="38"/>
      <c r="J1662" s="37"/>
      <c r="K1662" s="38"/>
      <c r="L1662" s="37"/>
      <c r="M1662" s="37"/>
      <c r="N1662" s="37"/>
      <c r="O1662" s="37"/>
      <c r="P1662" s="37"/>
      <c r="Q1662" s="37"/>
      <c r="R1662" s="37"/>
      <c r="S1662" s="37"/>
      <c r="T1662" s="37"/>
      <c r="U1662" s="37"/>
      <c r="V1662" s="37"/>
      <c r="W1662" s="37"/>
      <c r="X1662" s="37"/>
      <c r="Y1662" s="39"/>
      <c r="Z1662" s="37"/>
      <c r="AA1662" s="40"/>
      <c r="AB1662" s="78"/>
      <c r="AC1662" s="40"/>
    </row>
    <row r="1663" spans="4:29" x14ac:dyDescent="0.35">
      <c r="D1663" s="37"/>
      <c r="E1663" s="37"/>
      <c r="F1663" s="37"/>
      <c r="G1663" s="37"/>
      <c r="H1663" s="37"/>
      <c r="I1663" s="38"/>
      <c r="J1663" s="37"/>
      <c r="K1663" s="38"/>
      <c r="L1663" s="37"/>
      <c r="M1663" s="37"/>
      <c r="N1663" s="37"/>
      <c r="O1663" s="37"/>
      <c r="P1663" s="37"/>
      <c r="Q1663" s="37"/>
      <c r="R1663" s="37"/>
      <c r="S1663" s="37"/>
      <c r="T1663" s="37"/>
      <c r="U1663" s="37"/>
      <c r="V1663" s="37"/>
      <c r="W1663" s="37"/>
      <c r="X1663" s="37"/>
      <c r="Y1663" s="39"/>
      <c r="Z1663" s="37"/>
      <c r="AA1663" s="40"/>
      <c r="AB1663" s="78"/>
      <c r="AC1663" s="40"/>
    </row>
    <row r="1664" spans="4:29" x14ac:dyDescent="0.35">
      <c r="D1664" s="37"/>
      <c r="E1664" s="37"/>
      <c r="F1664" s="37"/>
      <c r="G1664" s="37"/>
      <c r="H1664" s="37"/>
      <c r="I1664" s="38"/>
      <c r="J1664" s="37"/>
      <c r="K1664" s="38"/>
      <c r="L1664" s="37"/>
      <c r="M1664" s="37"/>
      <c r="N1664" s="37"/>
      <c r="O1664" s="37"/>
      <c r="P1664" s="37"/>
      <c r="Q1664" s="37"/>
      <c r="R1664" s="37"/>
      <c r="S1664" s="37"/>
      <c r="T1664" s="37"/>
      <c r="U1664" s="37"/>
      <c r="V1664" s="37"/>
      <c r="W1664" s="37"/>
      <c r="X1664" s="37"/>
      <c r="Y1664" s="39"/>
      <c r="Z1664" s="37"/>
      <c r="AA1664" s="40"/>
      <c r="AB1664" s="78"/>
      <c r="AC1664" s="40"/>
    </row>
    <row r="1665" spans="4:29" x14ac:dyDescent="0.35">
      <c r="D1665" s="37"/>
      <c r="E1665" s="37"/>
      <c r="F1665" s="37"/>
      <c r="G1665" s="37"/>
      <c r="H1665" s="37"/>
      <c r="I1665" s="38"/>
      <c r="J1665" s="37"/>
      <c r="K1665" s="38"/>
      <c r="L1665" s="37"/>
      <c r="M1665" s="37"/>
      <c r="N1665" s="37"/>
      <c r="O1665" s="37"/>
      <c r="P1665" s="37"/>
      <c r="Q1665" s="37"/>
      <c r="R1665" s="37"/>
      <c r="S1665" s="37"/>
      <c r="T1665" s="37"/>
      <c r="U1665" s="37"/>
      <c r="V1665" s="37"/>
      <c r="W1665" s="37"/>
      <c r="X1665" s="37"/>
      <c r="Y1665" s="39"/>
      <c r="Z1665" s="37"/>
      <c r="AA1665" s="40"/>
      <c r="AB1665" s="78"/>
      <c r="AC1665" s="40"/>
    </row>
    <row r="1666" spans="4:29" x14ac:dyDescent="0.35">
      <c r="D1666" s="37"/>
      <c r="E1666" s="37"/>
      <c r="F1666" s="37"/>
      <c r="G1666" s="37"/>
      <c r="H1666" s="37"/>
      <c r="I1666" s="38"/>
      <c r="J1666" s="37"/>
      <c r="K1666" s="38"/>
      <c r="L1666" s="37"/>
      <c r="M1666" s="37"/>
      <c r="N1666" s="37"/>
      <c r="O1666" s="37"/>
      <c r="P1666" s="37"/>
      <c r="Q1666" s="37"/>
      <c r="R1666" s="37"/>
      <c r="S1666" s="37"/>
      <c r="T1666" s="37"/>
      <c r="U1666" s="37"/>
      <c r="V1666" s="37"/>
      <c r="W1666" s="37"/>
      <c r="X1666" s="37"/>
      <c r="Y1666" s="39"/>
      <c r="Z1666" s="37"/>
      <c r="AA1666" s="40"/>
      <c r="AB1666" s="78"/>
      <c r="AC1666" s="40"/>
    </row>
    <row r="1667" spans="4:29" x14ac:dyDescent="0.35">
      <c r="D1667" s="37"/>
      <c r="E1667" s="37"/>
      <c r="F1667" s="37"/>
      <c r="G1667" s="37"/>
      <c r="H1667" s="37"/>
      <c r="I1667" s="38"/>
      <c r="J1667" s="37"/>
      <c r="K1667" s="38"/>
      <c r="L1667" s="37"/>
      <c r="M1667" s="37"/>
      <c r="N1667" s="37"/>
      <c r="O1667" s="37"/>
      <c r="P1667" s="37"/>
      <c r="Q1667" s="37"/>
      <c r="R1667" s="37"/>
      <c r="S1667" s="37"/>
      <c r="T1667" s="37"/>
      <c r="U1667" s="37"/>
      <c r="V1667" s="37"/>
      <c r="W1667" s="37"/>
      <c r="X1667" s="37"/>
      <c r="Y1667" s="39"/>
      <c r="Z1667" s="37"/>
      <c r="AA1667" s="40"/>
      <c r="AB1667" s="78"/>
      <c r="AC1667" s="40"/>
    </row>
    <row r="1668" spans="4:29" x14ac:dyDescent="0.35">
      <c r="D1668" s="37"/>
      <c r="E1668" s="37"/>
      <c r="F1668" s="37"/>
      <c r="G1668" s="37"/>
      <c r="H1668" s="37"/>
      <c r="I1668" s="38"/>
      <c r="J1668" s="37"/>
      <c r="K1668" s="38"/>
      <c r="L1668" s="37"/>
      <c r="M1668" s="37"/>
      <c r="N1668" s="37"/>
      <c r="O1668" s="37"/>
      <c r="P1668" s="37"/>
      <c r="Q1668" s="37"/>
      <c r="R1668" s="37"/>
      <c r="S1668" s="37"/>
      <c r="T1668" s="37"/>
      <c r="U1668" s="37"/>
      <c r="V1668" s="37"/>
      <c r="W1668" s="37"/>
      <c r="X1668" s="37"/>
      <c r="Y1668" s="39"/>
      <c r="Z1668" s="37"/>
      <c r="AA1668" s="40"/>
      <c r="AB1668" s="78"/>
      <c r="AC1668" s="40"/>
    </row>
    <row r="1669" spans="4:29" x14ac:dyDescent="0.35">
      <c r="D1669" s="41"/>
      <c r="E1669" s="41"/>
      <c r="F1669" s="41"/>
      <c r="G1669" s="41"/>
      <c r="H1669" s="41"/>
      <c r="I1669" s="42"/>
      <c r="J1669" s="41"/>
      <c r="K1669" s="42"/>
      <c r="L1669" s="41"/>
      <c r="M1669" s="41"/>
      <c r="N1669" s="41"/>
      <c r="O1669" s="41"/>
      <c r="P1669" s="41"/>
      <c r="Q1669" s="41"/>
      <c r="R1669" s="41"/>
      <c r="S1669" s="41"/>
      <c r="T1669" s="41"/>
      <c r="U1669" s="41"/>
      <c r="V1669" s="41"/>
      <c r="W1669" s="41"/>
      <c r="X1669" s="41"/>
      <c r="Y1669" s="43"/>
      <c r="Z1669" s="41"/>
      <c r="AA1669" s="44"/>
      <c r="AB1669" s="79"/>
      <c r="AC1669" s="44"/>
    </row>
    <row r="1670" spans="4:29" x14ac:dyDescent="0.35">
      <c r="D1670" s="37"/>
      <c r="E1670" s="37"/>
      <c r="F1670" s="37"/>
      <c r="G1670" s="37"/>
      <c r="H1670" s="37"/>
      <c r="I1670" s="38"/>
      <c r="J1670" s="37"/>
      <c r="K1670" s="38"/>
      <c r="L1670" s="37"/>
      <c r="M1670" s="37"/>
      <c r="N1670" s="37"/>
      <c r="O1670" s="37"/>
      <c r="P1670" s="37"/>
      <c r="Q1670" s="37"/>
      <c r="R1670" s="37"/>
      <c r="S1670" s="37"/>
      <c r="T1670" s="37"/>
      <c r="U1670" s="37"/>
      <c r="V1670" s="37"/>
      <c r="W1670" s="37"/>
      <c r="X1670" s="37"/>
      <c r="Y1670" s="39"/>
      <c r="Z1670" s="37"/>
      <c r="AA1670" s="40"/>
      <c r="AB1670" s="78"/>
      <c r="AC1670" s="40"/>
    </row>
    <row r="1671" spans="4:29" x14ac:dyDescent="0.35">
      <c r="D1671" s="37"/>
      <c r="E1671" s="37"/>
      <c r="F1671" s="37"/>
      <c r="G1671" s="37"/>
      <c r="H1671" s="37"/>
      <c r="I1671" s="38"/>
      <c r="J1671" s="37"/>
      <c r="K1671" s="38"/>
      <c r="L1671" s="37"/>
      <c r="M1671" s="37"/>
      <c r="N1671" s="37"/>
      <c r="O1671" s="37"/>
      <c r="P1671" s="37"/>
      <c r="Q1671" s="37"/>
      <c r="R1671" s="37"/>
      <c r="S1671" s="37"/>
      <c r="T1671" s="37"/>
      <c r="U1671" s="37"/>
      <c r="V1671" s="37"/>
      <c r="W1671" s="37"/>
      <c r="X1671" s="37"/>
      <c r="Y1671" s="39"/>
      <c r="Z1671" s="37"/>
      <c r="AA1671" s="40"/>
      <c r="AB1671" s="78"/>
      <c r="AC1671" s="40"/>
    </row>
    <row r="1672" spans="4:29" x14ac:dyDescent="0.35">
      <c r="D1672" s="37"/>
      <c r="E1672" s="37"/>
      <c r="F1672" s="37"/>
      <c r="G1672" s="37"/>
      <c r="H1672" s="37"/>
      <c r="I1672" s="38"/>
      <c r="J1672" s="37"/>
      <c r="K1672" s="38"/>
      <c r="L1672" s="37"/>
      <c r="M1672" s="37"/>
      <c r="N1672" s="37"/>
      <c r="O1672" s="37"/>
      <c r="P1672" s="37"/>
      <c r="Q1672" s="37"/>
      <c r="R1672" s="37"/>
      <c r="S1672" s="37"/>
      <c r="T1672" s="37"/>
      <c r="U1672" s="37"/>
      <c r="V1672" s="37"/>
      <c r="W1672" s="37"/>
      <c r="X1672" s="37"/>
      <c r="Y1672" s="39"/>
      <c r="Z1672" s="37"/>
      <c r="AA1672" s="40"/>
      <c r="AB1672" s="78"/>
      <c r="AC1672" s="40"/>
    </row>
    <row r="1673" spans="4:29" x14ac:dyDescent="0.35">
      <c r="D1673" s="37"/>
      <c r="E1673" s="37"/>
      <c r="F1673" s="37"/>
      <c r="G1673" s="37"/>
      <c r="H1673" s="37"/>
      <c r="I1673" s="38"/>
      <c r="J1673" s="37"/>
      <c r="K1673" s="38"/>
      <c r="L1673" s="37"/>
      <c r="M1673" s="37"/>
      <c r="N1673" s="37"/>
      <c r="O1673" s="37"/>
      <c r="P1673" s="37"/>
      <c r="Q1673" s="37"/>
      <c r="R1673" s="37"/>
      <c r="S1673" s="37"/>
      <c r="T1673" s="37"/>
      <c r="U1673" s="37"/>
      <c r="V1673" s="37"/>
      <c r="W1673" s="37"/>
      <c r="X1673" s="37"/>
      <c r="Y1673" s="39"/>
      <c r="Z1673" s="37"/>
      <c r="AA1673" s="40"/>
      <c r="AB1673" s="78"/>
      <c r="AC1673" s="40"/>
    </row>
    <row r="1674" spans="4:29" x14ac:dyDescent="0.35">
      <c r="D1674" s="41"/>
      <c r="E1674" s="41"/>
      <c r="F1674" s="41"/>
      <c r="G1674" s="41"/>
      <c r="H1674" s="41"/>
      <c r="I1674" s="42"/>
      <c r="J1674" s="41"/>
      <c r="K1674" s="42"/>
      <c r="L1674" s="41"/>
      <c r="M1674" s="41"/>
      <c r="N1674" s="41"/>
      <c r="O1674" s="41"/>
      <c r="P1674" s="41"/>
      <c r="Q1674" s="41"/>
      <c r="R1674" s="41"/>
      <c r="S1674" s="41"/>
      <c r="T1674" s="41"/>
      <c r="U1674" s="41"/>
      <c r="V1674" s="41"/>
      <c r="W1674" s="41"/>
      <c r="X1674" s="41"/>
      <c r="Y1674" s="43"/>
      <c r="Z1674" s="41"/>
      <c r="AA1674" s="44"/>
      <c r="AB1674" s="79"/>
      <c r="AC1674" s="44"/>
    </row>
    <row r="1675" spans="4:29" x14ac:dyDescent="0.35">
      <c r="D1675" s="37"/>
      <c r="E1675" s="37"/>
      <c r="F1675" s="37"/>
      <c r="G1675" s="37"/>
      <c r="H1675" s="37"/>
      <c r="I1675" s="38"/>
      <c r="J1675" s="37"/>
      <c r="K1675" s="38"/>
      <c r="L1675" s="37"/>
      <c r="M1675" s="37"/>
      <c r="N1675" s="37"/>
      <c r="O1675" s="37"/>
      <c r="P1675" s="37"/>
      <c r="Q1675" s="37"/>
      <c r="R1675" s="37"/>
      <c r="S1675" s="37"/>
      <c r="T1675" s="37"/>
      <c r="U1675" s="37"/>
      <c r="V1675" s="37"/>
      <c r="W1675" s="37"/>
      <c r="X1675" s="37"/>
      <c r="Y1675" s="39"/>
      <c r="Z1675" s="37"/>
      <c r="AA1675" s="40"/>
      <c r="AB1675" s="78"/>
      <c r="AC1675" s="40"/>
    </row>
    <row r="1676" spans="4:29" x14ac:dyDescent="0.35">
      <c r="D1676" s="37"/>
      <c r="E1676" s="37"/>
      <c r="F1676" s="37"/>
      <c r="G1676" s="37"/>
      <c r="H1676" s="37"/>
      <c r="I1676" s="38"/>
      <c r="J1676" s="37"/>
      <c r="K1676" s="38"/>
      <c r="L1676" s="37"/>
      <c r="M1676" s="37"/>
      <c r="N1676" s="37"/>
      <c r="O1676" s="37"/>
      <c r="P1676" s="37"/>
      <c r="Q1676" s="37"/>
      <c r="R1676" s="37"/>
      <c r="S1676" s="37"/>
      <c r="T1676" s="37"/>
      <c r="U1676" s="37"/>
      <c r="V1676" s="37"/>
      <c r="W1676" s="37"/>
      <c r="X1676" s="37"/>
      <c r="Y1676" s="39"/>
      <c r="Z1676" s="37"/>
      <c r="AA1676" s="40"/>
      <c r="AB1676" s="78"/>
      <c r="AC1676" s="40"/>
    </row>
    <row r="1677" spans="4:29" x14ac:dyDescent="0.35">
      <c r="D1677" s="37"/>
      <c r="E1677" s="37"/>
      <c r="F1677" s="37"/>
      <c r="G1677" s="37"/>
      <c r="H1677" s="37"/>
      <c r="I1677" s="38"/>
      <c r="J1677" s="37"/>
      <c r="K1677" s="38"/>
      <c r="L1677" s="37"/>
      <c r="M1677" s="37"/>
      <c r="N1677" s="37"/>
      <c r="O1677" s="37"/>
      <c r="P1677" s="37"/>
      <c r="Q1677" s="37"/>
      <c r="R1677" s="37"/>
      <c r="S1677" s="37"/>
      <c r="T1677" s="37"/>
      <c r="U1677" s="37"/>
      <c r="V1677" s="37"/>
      <c r="W1677" s="37"/>
      <c r="X1677" s="37"/>
      <c r="Y1677" s="39"/>
      <c r="Z1677" s="37"/>
      <c r="AA1677" s="40"/>
      <c r="AB1677" s="78"/>
      <c r="AC1677" s="40"/>
    </row>
    <row r="1678" spans="4:29" x14ac:dyDescent="0.35">
      <c r="D1678" s="37"/>
      <c r="E1678" s="37"/>
      <c r="F1678" s="37"/>
      <c r="G1678" s="37"/>
      <c r="H1678" s="37"/>
      <c r="I1678" s="38"/>
      <c r="J1678" s="37"/>
      <c r="K1678" s="38"/>
      <c r="L1678" s="37"/>
      <c r="M1678" s="37"/>
      <c r="N1678" s="37"/>
      <c r="O1678" s="37"/>
      <c r="P1678" s="37"/>
      <c r="Q1678" s="37"/>
      <c r="R1678" s="37"/>
      <c r="S1678" s="37"/>
      <c r="T1678" s="37"/>
      <c r="U1678" s="37"/>
      <c r="V1678" s="37"/>
      <c r="W1678" s="37"/>
      <c r="X1678" s="37"/>
      <c r="Y1678" s="39"/>
      <c r="Z1678" s="37"/>
      <c r="AA1678" s="40"/>
      <c r="AB1678" s="78"/>
      <c r="AC1678" s="40"/>
    </row>
    <row r="1679" spans="4:29" x14ac:dyDescent="0.35">
      <c r="D1679" s="37"/>
      <c r="E1679" s="37"/>
      <c r="F1679" s="37"/>
      <c r="G1679" s="37"/>
      <c r="H1679" s="37"/>
      <c r="I1679" s="38"/>
      <c r="J1679" s="37"/>
      <c r="K1679" s="38"/>
      <c r="L1679" s="37"/>
      <c r="M1679" s="37"/>
      <c r="N1679" s="37"/>
      <c r="O1679" s="37"/>
      <c r="P1679" s="37"/>
      <c r="Q1679" s="37"/>
      <c r="R1679" s="37"/>
      <c r="S1679" s="37"/>
      <c r="T1679" s="37"/>
      <c r="U1679" s="37"/>
      <c r="V1679" s="37"/>
      <c r="W1679" s="37"/>
      <c r="X1679" s="37"/>
      <c r="Y1679" s="39"/>
      <c r="Z1679" s="37"/>
      <c r="AA1679" s="40"/>
      <c r="AB1679" s="78"/>
      <c r="AC1679" s="40"/>
    </row>
    <row r="1680" spans="4:29" x14ac:dyDescent="0.35">
      <c r="D1680" s="37"/>
      <c r="E1680" s="37"/>
      <c r="F1680" s="37"/>
      <c r="G1680" s="37"/>
      <c r="H1680" s="37"/>
      <c r="I1680" s="38"/>
      <c r="J1680" s="37"/>
      <c r="K1680" s="38"/>
      <c r="L1680" s="37"/>
      <c r="M1680" s="37"/>
      <c r="N1680" s="37"/>
      <c r="O1680" s="37"/>
      <c r="P1680" s="37"/>
      <c r="Q1680" s="37"/>
      <c r="R1680" s="37"/>
      <c r="S1680" s="37"/>
      <c r="T1680" s="37"/>
      <c r="U1680" s="37"/>
      <c r="V1680" s="37"/>
      <c r="W1680" s="37"/>
      <c r="X1680" s="37"/>
      <c r="Y1680" s="39"/>
      <c r="Z1680" s="37"/>
      <c r="AA1680" s="40"/>
      <c r="AB1680" s="78"/>
      <c r="AC1680" s="40"/>
    </row>
    <row r="1681" spans="4:29" x14ac:dyDescent="0.35">
      <c r="D1681" s="37"/>
      <c r="E1681" s="37"/>
      <c r="F1681" s="37"/>
      <c r="G1681" s="37"/>
      <c r="H1681" s="37"/>
      <c r="I1681" s="38"/>
      <c r="J1681" s="37"/>
      <c r="K1681" s="38"/>
      <c r="L1681" s="37"/>
      <c r="M1681" s="37"/>
      <c r="N1681" s="37"/>
      <c r="O1681" s="37"/>
      <c r="P1681" s="37"/>
      <c r="Q1681" s="37"/>
      <c r="R1681" s="37"/>
      <c r="S1681" s="37"/>
      <c r="T1681" s="37"/>
      <c r="U1681" s="37"/>
      <c r="V1681" s="37"/>
      <c r="W1681" s="37"/>
      <c r="X1681" s="37"/>
      <c r="Y1681" s="39"/>
      <c r="Z1681" s="37"/>
      <c r="AA1681" s="40"/>
      <c r="AB1681" s="78"/>
      <c r="AC1681" s="40"/>
    </row>
    <row r="1682" spans="4:29" x14ac:dyDescent="0.35">
      <c r="D1682" s="41"/>
      <c r="E1682" s="41"/>
      <c r="F1682" s="41"/>
      <c r="G1682" s="41"/>
      <c r="H1682" s="41"/>
      <c r="I1682" s="42"/>
      <c r="J1682" s="41"/>
      <c r="K1682" s="42"/>
      <c r="L1682" s="41"/>
      <c r="M1682" s="41"/>
      <c r="N1682" s="41"/>
      <c r="O1682" s="41"/>
      <c r="P1682" s="41"/>
      <c r="Q1682" s="41"/>
      <c r="R1682" s="41"/>
      <c r="S1682" s="41"/>
      <c r="T1682" s="41"/>
      <c r="U1682" s="41"/>
      <c r="V1682" s="41"/>
      <c r="W1682" s="41"/>
      <c r="X1682" s="41"/>
      <c r="Y1682" s="43"/>
      <c r="Z1682" s="41"/>
      <c r="AA1682" s="44"/>
      <c r="AB1682" s="79"/>
      <c r="AC1682" s="44"/>
    </row>
    <row r="1683" spans="4:29" x14ac:dyDescent="0.35">
      <c r="D1683" s="37"/>
      <c r="E1683" s="37"/>
      <c r="F1683" s="37"/>
      <c r="G1683" s="37"/>
      <c r="H1683" s="37"/>
      <c r="I1683" s="38"/>
      <c r="J1683" s="37"/>
      <c r="K1683" s="38"/>
      <c r="L1683" s="37"/>
      <c r="M1683" s="37"/>
      <c r="N1683" s="37"/>
      <c r="O1683" s="37"/>
      <c r="P1683" s="37"/>
      <c r="Q1683" s="37"/>
      <c r="R1683" s="37"/>
      <c r="S1683" s="37"/>
      <c r="T1683" s="37"/>
      <c r="U1683" s="37"/>
      <c r="V1683" s="37"/>
      <c r="W1683" s="37"/>
      <c r="X1683" s="37"/>
      <c r="Y1683" s="39"/>
      <c r="Z1683" s="37"/>
      <c r="AA1683" s="40"/>
      <c r="AB1683" s="78"/>
      <c r="AC1683" s="40"/>
    </row>
    <row r="1684" spans="4:29" x14ac:dyDescent="0.35">
      <c r="D1684" s="37"/>
      <c r="E1684" s="37"/>
      <c r="F1684" s="37"/>
      <c r="G1684" s="37"/>
      <c r="H1684" s="37"/>
      <c r="I1684" s="38"/>
      <c r="J1684" s="37"/>
      <c r="K1684" s="38"/>
      <c r="L1684" s="37"/>
      <c r="M1684" s="37"/>
      <c r="N1684" s="37"/>
      <c r="O1684" s="37"/>
      <c r="P1684" s="37"/>
      <c r="Q1684" s="37"/>
      <c r="R1684" s="37"/>
      <c r="S1684" s="37"/>
      <c r="T1684" s="37"/>
      <c r="U1684" s="37"/>
      <c r="V1684" s="37"/>
      <c r="W1684" s="37"/>
      <c r="X1684" s="37"/>
      <c r="Y1684" s="39"/>
      <c r="Z1684" s="37"/>
      <c r="AA1684" s="40"/>
      <c r="AB1684" s="78"/>
      <c r="AC1684" s="40"/>
    </row>
    <row r="1685" spans="4:29" x14ac:dyDescent="0.35">
      <c r="D1685" s="37"/>
      <c r="E1685" s="37"/>
      <c r="F1685" s="37"/>
      <c r="G1685" s="37"/>
      <c r="H1685" s="37"/>
      <c r="I1685" s="38"/>
      <c r="J1685" s="37"/>
      <c r="K1685" s="38"/>
      <c r="L1685" s="37"/>
      <c r="M1685" s="37"/>
      <c r="N1685" s="37"/>
      <c r="O1685" s="37"/>
      <c r="P1685" s="37"/>
      <c r="Q1685" s="37"/>
      <c r="R1685" s="37"/>
      <c r="S1685" s="37"/>
      <c r="T1685" s="37"/>
      <c r="U1685" s="37"/>
      <c r="V1685" s="37"/>
      <c r="W1685" s="37"/>
      <c r="X1685" s="37"/>
      <c r="Y1685" s="39"/>
      <c r="Z1685" s="37"/>
      <c r="AA1685" s="40"/>
      <c r="AB1685" s="78"/>
      <c r="AC1685" s="40"/>
    </row>
    <row r="1686" spans="4:29" x14ac:dyDescent="0.35">
      <c r="D1686" s="37"/>
      <c r="E1686" s="37"/>
      <c r="F1686" s="37"/>
      <c r="G1686" s="37"/>
      <c r="H1686" s="37"/>
      <c r="I1686" s="38"/>
      <c r="J1686" s="37"/>
      <c r="K1686" s="38"/>
      <c r="L1686" s="37"/>
      <c r="M1686" s="37"/>
      <c r="N1686" s="37"/>
      <c r="O1686" s="37"/>
      <c r="P1686" s="37"/>
      <c r="Q1686" s="37"/>
      <c r="R1686" s="37"/>
      <c r="S1686" s="37"/>
      <c r="T1686" s="37"/>
      <c r="U1686" s="37"/>
      <c r="V1686" s="37"/>
      <c r="W1686" s="37"/>
      <c r="X1686" s="37"/>
      <c r="Y1686" s="39"/>
      <c r="Z1686" s="37"/>
      <c r="AA1686" s="40"/>
      <c r="AB1686" s="78"/>
      <c r="AC1686" s="40"/>
    </row>
    <row r="1687" spans="4:29" x14ac:dyDescent="0.35">
      <c r="D1687" s="41"/>
      <c r="E1687" s="41"/>
      <c r="F1687" s="41"/>
      <c r="G1687" s="41"/>
      <c r="H1687" s="41"/>
      <c r="I1687" s="42"/>
      <c r="J1687" s="41"/>
      <c r="K1687" s="42"/>
      <c r="L1687" s="41"/>
      <c r="M1687" s="41"/>
      <c r="N1687" s="41"/>
      <c r="O1687" s="41"/>
      <c r="P1687" s="41"/>
      <c r="Q1687" s="41"/>
      <c r="R1687" s="41"/>
      <c r="S1687" s="41"/>
      <c r="T1687" s="41"/>
      <c r="U1687" s="41"/>
      <c r="V1687" s="41"/>
      <c r="W1687" s="41"/>
      <c r="X1687" s="41"/>
      <c r="Y1687" s="43"/>
      <c r="Z1687" s="41"/>
      <c r="AA1687" s="44"/>
      <c r="AB1687" s="79"/>
      <c r="AC1687" s="44"/>
    </row>
    <row r="1688" spans="4:29" x14ac:dyDescent="0.35">
      <c r="D1688" s="37"/>
      <c r="E1688" s="37"/>
      <c r="F1688" s="37"/>
      <c r="G1688" s="37"/>
      <c r="H1688" s="37"/>
      <c r="I1688" s="38"/>
      <c r="J1688" s="37"/>
      <c r="K1688" s="38"/>
      <c r="L1688" s="37"/>
      <c r="M1688" s="37"/>
      <c r="N1688" s="37"/>
      <c r="O1688" s="37"/>
      <c r="P1688" s="37"/>
      <c r="Q1688" s="37"/>
      <c r="R1688" s="37"/>
      <c r="S1688" s="37"/>
      <c r="T1688" s="37"/>
      <c r="U1688" s="37"/>
      <c r="V1688" s="37"/>
      <c r="W1688" s="37"/>
      <c r="X1688" s="37"/>
      <c r="Y1688" s="39"/>
      <c r="Z1688" s="37"/>
      <c r="AA1688" s="40"/>
      <c r="AB1688" s="78"/>
      <c r="AC1688" s="40"/>
    </row>
    <row r="1689" spans="4:29" x14ac:dyDescent="0.35">
      <c r="D1689" s="37"/>
      <c r="E1689" s="37"/>
      <c r="F1689" s="37"/>
      <c r="G1689" s="37"/>
      <c r="H1689" s="37"/>
      <c r="I1689" s="38"/>
      <c r="J1689" s="37"/>
      <c r="K1689" s="38"/>
      <c r="L1689" s="37"/>
      <c r="M1689" s="37"/>
      <c r="N1689" s="37"/>
      <c r="O1689" s="37"/>
      <c r="P1689" s="37"/>
      <c r="Q1689" s="37"/>
      <c r="R1689" s="37"/>
      <c r="S1689" s="37"/>
      <c r="T1689" s="37"/>
      <c r="U1689" s="37"/>
      <c r="V1689" s="37"/>
      <c r="W1689" s="37"/>
      <c r="X1689" s="37"/>
      <c r="Y1689" s="39"/>
      <c r="Z1689" s="37"/>
      <c r="AA1689" s="40"/>
      <c r="AB1689" s="78"/>
      <c r="AC1689" s="40"/>
    </row>
    <row r="1690" spans="4:29" x14ac:dyDescent="0.35">
      <c r="D1690" s="37"/>
      <c r="E1690" s="37"/>
      <c r="F1690" s="37"/>
      <c r="G1690" s="37"/>
      <c r="H1690" s="37"/>
      <c r="I1690" s="38"/>
      <c r="J1690" s="37"/>
      <c r="K1690" s="38"/>
      <c r="L1690" s="37"/>
      <c r="M1690" s="37"/>
      <c r="N1690" s="37"/>
      <c r="O1690" s="37"/>
      <c r="P1690" s="37"/>
      <c r="Q1690" s="37"/>
      <c r="R1690" s="37"/>
      <c r="S1690" s="37"/>
      <c r="T1690" s="37"/>
      <c r="U1690" s="37"/>
      <c r="V1690" s="37"/>
      <c r="W1690" s="37"/>
      <c r="X1690" s="37"/>
      <c r="Y1690" s="39"/>
      <c r="Z1690" s="37"/>
      <c r="AA1690" s="40"/>
      <c r="AB1690" s="78"/>
      <c r="AC1690" s="40"/>
    </row>
    <row r="1691" spans="4:29" x14ac:dyDescent="0.35">
      <c r="D1691" s="37"/>
      <c r="E1691" s="37"/>
      <c r="F1691" s="37"/>
      <c r="G1691" s="37"/>
      <c r="H1691" s="37"/>
      <c r="I1691" s="38"/>
      <c r="J1691" s="37"/>
      <c r="K1691" s="38"/>
      <c r="L1691" s="37"/>
      <c r="M1691" s="37"/>
      <c r="N1691" s="37"/>
      <c r="O1691" s="37"/>
      <c r="P1691" s="37"/>
      <c r="Q1691" s="37"/>
      <c r="R1691" s="37"/>
      <c r="S1691" s="37"/>
      <c r="T1691" s="37"/>
      <c r="U1691" s="37"/>
      <c r="V1691" s="37"/>
      <c r="W1691" s="37"/>
      <c r="X1691" s="37"/>
      <c r="Y1691" s="39"/>
      <c r="Z1691" s="37"/>
      <c r="AA1691" s="40"/>
      <c r="AB1691" s="78"/>
      <c r="AC1691" s="40"/>
    </row>
    <row r="1692" spans="4:29" x14ac:dyDescent="0.35">
      <c r="D1692" s="37"/>
      <c r="E1692" s="37"/>
      <c r="F1692" s="37"/>
      <c r="G1692" s="37"/>
      <c r="H1692" s="37"/>
      <c r="I1692" s="38"/>
      <c r="J1692" s="37"/>
      <c r="K1692" s="38"/>
      <c r="L1692" s="37"/>
      <c r="M1692" s="37"/>
      <c r="N1692" s="37"/>
      <c r="O1692" s="37"/>
      <c r="P1692" s="37"/>
      <c r="Q1692" s="37"/>
      <c r="R1692" s="37"/>
      <c r="S1692" s="37"/>
      <c r="T1692" s="37"/>
      <c r="U1692" s="37"/>
      <c r="V1692" s="37"/>
      <c r="W1692" s="37"/>
      <c r="X1692" s="37"/>
      <c r="Y1692" s="39"/>
      <c r="Z1692" s="37"/>
      <c r="AA1692" s="40"/>
      <c r="AB1692" s="78"/>
      <c r="AC1692" s="40"/>
    </row>
    <row r="1693" spans="4:29" x14ac:dyDescent="0.35">
      <c r="D1693" s="37"/>
      <c r="E1693" s="37"/>
      <c r="F1693" s="37"/>
      <c r="G1693" s="37"/>
      <c r="H1693" s="37"/>
      <c r="I1693" s="38"/>
      <c r="J1693" s="37"/>
      <c r="K1693" s="38"/>
      <c r="L1693" s="37"/>
      <c r="M1693" s="37"/>
      <c r="N1693" s="37"/>
      <c r="O1693" s="37"/>
      <c r="P1693" s="37"/>
      <c r="Q1693" s="37"/>
      <c r="R1693" s="37"/>
      <c r="S1693" s="37"/>
      <c r="T1693" s="37"/>
      <c r="U1693" s="37"/>
      <c r="V1693" s="37"/>
      <c r="W1693" s="37"/>
      <c r="X1693" s="37"/>
      <c r="Y1693" s="39"/>
      <c r="Z1693" s="37"/>
      <c r="AA1693" s="40"/>
      <c r="AB1693" s="78"/>
      <c r="AC1693" s="40"/>
    </row>
    <row r="1694" spans="4:29" x14ac:dyDescent="0.35">
      <c r="D1694" s="41"/>
      <c r="E1694" s="41"/>
      <c r="F1694" s="41"/>
      <c r="G1694" s="41"/>
      <c r="H1694" s="41"/>
      <c r="I1694" s="42"/>
      <c r="J1694" s="41"/>
      <c r="K1694" s="42"/>
      <c r="L1694" s="41"/>
      <c r="M1694" s="41"/>
      <c r="N1694" s="41"/>
      <c r="O1694" s="41"/>
      <c r="P1694" s="41"/>
      <c r="Q1694" s="41"/>
      <c r="R1694" s="41"/>
      <c r="S1694" s="41"/>
      <c r="T1694" s="41"/>
      <c r="U1694" s="41"/>
      <c r="V1694" s="41"/>
      <c r="W1694" s="41"/>
      <c r="X1694" s="41"/>
      <c r="Y1694" s="43"/>
      <c r="Z1694" s="41"/>
      <c r="AA1694" s="44"/>
      <c r="AB1694" s="79"/>
      <c r="AC1694" s="44"/>
    </row>
    <row r="1695" spans="4:29" x14ac:dyDescent="0.35">
      <c r="D1695" s="37"/>
      <c r="E1695" s="37"/>
      <c r="F1695" s="37"/>
      <c r="G1695" s="37"/>
      <c r="H1695" s="37"/>
      <c r="I1695" s="38"/>
      <c r="J1695" s="37"/>
      <c r="K1695" s="38"/>
      <c r="L1695" s="37"/>
      <c r="M1695" s="37"/>
      <c r="N1695" s="37"/>
      <c r="O1695" s="37"/>
      <c r="P1695" s="37"/>
      <c r="Q1695" s="37"/>
      <c r="R1695" s="37"/>
      <c r="S1695" s="37"/>
      <c r="T1695" s="37"/>
      <c r="U1695" s="37"/>
      <c r="V1695" s="37"/>
      <c r="W1695" s="37"/>
      <c r="X1695" s="37"/>
      <c r="Y1695" s="39"/>
      <c r="Z1695" s="37"/>
      <c r="AA1695" s="40"/>
      <c r="AB1695" s="78"/>
      <c r="AC1695" s="40"/>
    </row>
    <row r="1696" spans="4:29" x14ac:dyDescent="0.35">
      <c r="D1696" s="37"/>
      <c r="E1696" s="37"/>
      <c r="F1696" s="37"/>
      <c r="G1696" s="37"/>
      <c r="H1696" s="37"/>
      <c r="I1696" s="38"/>
      <c r="J1696" s="37"/>
      <c r="K1696" s="38"/>
      <c r="L1696" s="37"/>
      <c r="M1696" s="37"/>
      <c r="N1696" s="37"/>
      <c r="O1696" s="37"/>
      <c r="P1696" s="37"/>
      <c r="Q1696" s="37"/>
      <c r="R1696" s="37"/>
      <c r="S1696" s="37"/>
      <c r="T1696" s="37"/>
      <c r="U1696" s="37"/>
      <c r="V1696" s="37"/>
      <c r="W1696" s="37"/>
      <c r="X1696" s="37"/>
      <c r="Y1696" s="39"/>
      <c r="Z1696" s="37"/>
      <c r="AA1696" s="40"/>
      <c r="AB1696" s="78"/>
      <c r="AC1696" s="40"/>
    </row>
    <row r="1697" spans="4:29" x14ac:dyDescent="0.35">
      <c r="D1697" s="37"/>
      <c r="E1697" s="37"/>
      <c r="F1697" s="37"/>
      <c r="G1697" s="37"/>
      <c r="H1697" s="37"/>
      <c r="I1697" s="38"/>
      <c r="J1697" s="37"/>
      <c r="K1697" s="38"/>
      <c r="L1697" s="37"/>
      <c r="M1697" s="37"/>
      <c r="N1697" s="37"/>
      <c r="O1697" s="37"/>
      <c r="P1697" s="37"/>
      <c r="Q1697" s="37"/>
      <c r="R1697" s="37"/>
      <c r="S1697" s="37"/>
      <c r="T1697" s="37"/>
      <c r="U1697" s="37"/>
      <c r="V1697" s="37"/>
      <c r="W1697" s="37"/>
      <c r="X1697" s="37"/>
      <c r="Y1697" s="39"/>
      <c r="Z1697" s="37"/>
      <c r="AA1697" s="40"/>
      <c r="AB1697" s="78"/>
      <c r="AC1697" s="40"/>
    </row>
    <row r="1698" spans="4:29" x14ac:dyDescent="0.35">
      <c r="D1698" s="37"/>
      <c r="E1698" s="37"/>
      <c r="F1698" s="37"/>
      <c r="G1698" s="37"/>
      <c r="H1698" s="37"/>
      <c r="I1698" s="38"/>
      <c r="J1698" s="37"/>
      <c r="K1698" s="38"/>
      <c r="L1698" s="37"/>
      <c r="M1698" s="37"/>
      <c r="N1698" s="37"/>
      <c r="O1698" s="37"/>
      <c r="P1698" s="37"/>
      <c r="Q1698" s="37"/>
      <c r="R1698" s="37"/>
      <c r="S1698" s="37"/>
      <c r="T1698" s="37"/>
      <c r="U1698" s="37"/>
      <c r="V1698" s="37"/>
      <c r="W1698" s="37"/>
      <c r="X1698" s="37"/>
      <c r="Y1698" s="39"/>
      <c r="Z1698" s="37"/>
      <c r="AA1698" s="40"/>
      <c r="AB1698" s="78"/>
      <c r="AC1698" s="40"/>
    </row>
    <row r="1699" spans="4:29" x14ac:dyDescent="0.35">
      <c r="D1699" s="37"/>
      <c r="E1699" s="37"/>
      <c r="F1699" s="37"/>
      <c r="G1699" s="37"/>
      <c r="H1699" s="37"/>
      <c r="I1699" s="38"/>
      <c r="J1699" s="37"/>
      <c r="K1699" s="38"/>
      <c r="L1699" s="37"/>
      <c r="M1699" s="37"/>
      <c r="N1699" s="37"/>
      <c r="O1699" s="37"/>
      <c r="P1699" s="37"/>
      <c r="Q1699" s="37"/>
      <c r="R1699" s="37"/>
      <c r="S1699" s="37"/>
      <c r="T1699" s="37"/>
      <c r="U1699" s="37"/>
      <c r="V1699" s="37"/>
      <c r="W1699" s="37"/>
      <c r="X1699" s="37"/>
      <c r="Y1699" s="39"/>
      <c r="Z1699" s="37"/>
      <c r="AA1699" s="40"/>
      <c r="AB1699" s="78"/>
      <c r="AC1699" s="40"/>
    </row>
    <row r="1700" spans="4:29" x14ac:dyDescent="0.35">
      <c r="D1700" s="37"/>
      <c r="E1700" s="37"/>
      <c r="F1700" s="37"/>
      <c r="G1700" s="37"/>
      <c r="H1700" s="37"/>
      <c r="I1700" s="38"/>
      <c r="J1700" s="37"/>
      <c r="K1700" s="38"/>
      <c r="L1700" s="37"/>
      <c r="M1700" s="37"/>
      <c r="N1700" s="37"/>
      <c r="O1700" s="37"/>
      <c r="P1700" s="37"/>
      <c r="Q1700" s="37"/>
      <c r="R1700" s="37"/>
      <c r="S1700" s="37"/>
      <c r="T1700" s="37"/>
      <c r="U1700" s="37"/>
      <c r="V1700" s="37"/>
      <c r="W1700" s="37"/>
      <c r="X1700" s="37"/>
      <c r="Y1700" s="39"/>
      <c r="Z1700" s="37"/>
      <c r="AA1700" s="40"/>
      <c r="AB1700" s="78"/>
      <c r="AC1700" s="40"/>
    </row>
    <row r="1701" spans="4:29" x14ac:dyDescent="0.35">
      <c r="D1701" s="37"/>
      <c r="E1701" s="37"/>
      <c r="F1701" s="37"/>
      <c r="G1701" s="37"/>
      <c r="H1701" s="37"/>
      <c r="I1701" s="38"/>
      <c r="J1701" s="37"/>
      <c r="K1701" s="38"/>
      <c r="L1701" s="37"/>
      <c r="M1701" s="37"/>
      <c r="N1701" s="37"/>
      <c r="O1701" s="37"/>
      <c r="P1701" s="37"/>
      <c r="Q1701" s="37"/>
      <c r="R1701" s="37"/>
      <c r="S1701" s="37"/>
      <c r="T1701" s="37"/>
      <c r="U1701" s="37"/>
      <c r="V1701" s="37"/>
      <c r="W1701" s="37"/>
      <c r="X1701" s="37"/>
      <c r="Y1701" s="39"/>
      <c r="Z1701" s="37"/>
      <c r="AA1701" s="40"/>
      <c r="AB1701" s="78"/>
      <c r="AC1701" s="40"/>
    </row>
    <row r="1702" spans="4:29" x14ac:dyDescent="0.35">
      <c r="D1702" s="41"/>
      <c r="E1702" s="41"/>
      <c r="F1702" s="41"/>
      <c r="G1702" s="41"/>
      <c r="H1702" s="41"/>
      <c r="I1702" s="42"/>
      <c r="J1702" s="41"/>
      <c r="K1702" s="42"/>
      <c r="L1702" s="41"/>
      <c r="M1702" s="41"/>
      <c r="N1702" s="41"/>
      <c r="O1702" s="41"/>
      <c r="P1702" s="41"/>
      <c r="Q1702" s="41"/>
      <c r="R1702" s="41"/>
      <c r="S1702" s="41"/>
      <c r="T1702" s="41"/>
      <c r="U1702" s="41"/>
      <c r="V1702" s="41"/>
      <c r="W1702" s="41"/>
      <c r="X1702" s="41"/>
      <c r="Y1702" s="43"/>
      <c r="Z1702" s="41"/>
      <c r="AA1702" s="44"/>
      <c r="AB1702" s="79"/>
      <c r="AC1702" s="44"/>
    </row>
    <row r="1703" spans="4:29" x14ac:dyDescent="0.35">
      <c r="D1703" s="37"/>
      <c r="E1703" s="37"/>
      <c r="F1703" s="37"/>
      <c r="G1703" s="37"/>
      <c r="H1703" s="37"/>
      <c r="I1703" s="38"/>
      <c r="J1703" s="37"/>
      <c r="K1703" s="38"/>
      <c r="L1703" s="37"/>
      <c r="M1703" s="37"/>
      <c r="N1703" s="37"/>
      <c r="O1703" s="37"/>
      <c r="P1703" s="37"/>
      <c r="Q1703" s="37"/>
      <c r="R1703" s="37"/>
      <c r="S1703" s="37"/>
      <c r="T1703" s="37"/>
      <c r="U1703" s="37"/>
      <c r="V1703" s="37"/>
      <c r="W1703" s="37"/>
      <c r="X1703" s="37"/>
      <c r="Y1703" s="39"/>
      <c r="Z1703" s="37"/>
      <c r="AA1703" s="40"/>
      <c r="AB1703" s="78"/>
      <c r="AC1703" s="40"/>
    </row>
    <row r="1704" spans="4:29" x14ac:dyDescent="0.35">
      <c r="D1704" s="37"/>
      <c r="E1704" s="37"/>
      <c r="F1704" s="37"/>
      <c r="G1704" s="37"/>
      <c r="H1704" s="37"/>
      <c r="I1704" s="38"/>
      <c r="J1704" s="37"/>
      <c r="K1704" s="38"/>
      <c r="L1704" s="37"/>
      <c r="M1704" s="37"/>
      <c r="N1704" s="37"/>
      <c r="O1704" s="37"/>
      <c r="P1704" s="37"/>
      <c r="Q1704" s="37"/>
      <c r="R1704" s="37"/>
      <c r="S1704" s="37"/>
      <c r="T1704" s="37"/>
      <c r="U1704" s="37"/>
      <c r="V1704" s="37"/>
      <c r="W1704" s="37"/>
      <c r="X1704" s="37"/>
      <c r="Y1704" s="39"/>
      <c r="Z1704" s="37"/>
      <c r="AA1704" s="40"/>
      <c r="AB1704" s="78"/>
      <c r="AC1704" s="40"/>
    </row>
    <row r="1705" spans="4:29" x14ac:dyDescent="0.35">
      <c r="D1705" s="37"/>
      <c r="E1705" s="37"/>
      <c r="F1705" s="37"/>
      <c r="G1705" s="37"/>
      <c r="H1705" s="37"/>
      <c r="I1705" s="38"/>
      <c r="J1705" s="37"/>
      <c r="K1705" s="38"/>
      <c r="L1705" s="37"/>
      <c r="M1705" s="37"/>
      <c r="N1705" s="37"/>
      <c r="O1705" s="37"/>
      <c r="P1705" s="37"/>
      <c r="Q1705" s="37"/>
      <c r="R1705" s="37"/>
      <c r="S1705" s="37"/>
      <c r="T1705" s="37"/>
      <c r="U1705" s="37"/>
      <c r="V1705" s="37"/>
      <c r="W1705" s="37"/>
      <c r="X1705" s="37"/>
      <c r="Y1705" s="39"/>
      <c r="Z1705" s="37"/>
      <c r="AA1705" s="40"/>
      <c r="AB1705" s="78"/>
      <c r="AC1705" s="40"/>
    </row>
    <row r="1706" spans="4:29" x14ac:dyDescent="0.35">
      <c r="D1706" s="37"/>
      <c r="E1706" s="37"/>
      <c r="F1706" s="37"/>
      <c r="G1706" s="37"/>
      <c r="H1706" s="37"/>
      <c r="I1706" s="38"/>
      <c r="J1706" s="37"/>
      <c r="K1706" s="38"/>
      <c r="L1706" s="37"/>
      <c r="M1706" s="37"/>
      <c r="N1706" s="37"/>
      <c r="O1706" s="37"/>
      <c r="P1706" s="37"/>
      <c r="Q1706" s="37"/>
      <c r="R1706" s="37"/>
      <c r="S1706" s="37"/>
      <c r="T1706" s="37"/>
      <c r="U1706" s="37"/>
      <c r="V1706" s="37"/>
      <c r="W1706" s="37"/>
      <c r="X1706" s="37"/>
      <c r="Y1706" s="39"/>
      <c r="Z1706" s="37"/>
      <c r="AA1706" s="40"/>
      <c r="AB1706" s="78"/>
      <c r="AC1706" s="40"/>
    </row>
    <row r="1707" spans="4:29" x14ac:dyDescent="0.35">
      <c r="D1707" s="37"/>
      <c r="E1707" s="37"/>
      <c r="F1707" s="37"/>
      <c r="G1707" s="37"/>
      <c r="H1707" s="37"/>
      <c r="I1707" s="38"/>
      <c r="J1707" s="37"/>
      <c r="K1707" s="38"/>
      <c r="L1707" s="37"/>
      <c r="M1707" s="37"/>
      <c r="N1707" s="37"/>
      <c r="O1707" s="37"/>
      <c r="P1707" s="37"/>
      <c r="Q1707" s="37"/>
      <c r="R1707" s="37"/>
      <c r="S1707" s="37"/>
      <c r="T1707" s="37"/>
      <c r="U1707" s="37"/>
      <c r="V1707" s="37"/>
      <c r="W1707" s="37"/>
      <c r="X1707" s="37"/>
      <c r="Y1707" s="39"/>
      <c r="Z1707" s="37"/>
      <c r="AA1707" s="40"/>
      <c r="AB1707" s="78"/>
      <c r="AC1707" s="40"/>
    </row>
    <row r="1708" spans="4:29" x14ac:dyDescent="0.35">
      <c r="D1708" s="37"/>
      <c r="E1708" s="37"/>
      <c r="F1708" s="37"/>
      <c r="G1708" s="37"/>
      <c r="H1708" s="37"/>
      <c r="I1708" s="38"/>
      <c r="J1708" s="37"/>
      <c r="K1708" s="38"/>
      <c r="L1708" s="37"/>
      <c r="M1708" s="37"/>
      <c r="N1708" s="37"/>
      <c r="O1708" s="37"/>
      <c r="P1708" s="37"/>
      <c r="Q1708" s="37"/>
      <c r="R1708" s="37"/>
      <c r="S1708" s="37"/>
      <c r="T1708" s="37"/>
      <c r="U1708" s="37"/>
      <c r="V1708" s="37"/>
      <c r="W1708" s="37"/>
      <c r="X1708" s="37"/>
      <c r="Y1708" s="39"/>
      <c r="Z1708" s="37"/>
      <c r="AA1708" s="40"/>
      <c r="AB1708" s="78"/>
      <c r="AC1708" s="40"/>
    </row>
    <row r="1709" spans="4:29" x14ac:dyDescent="0.35">
      <c r="D1709" s="37"/>
      <c r="E1709" s="37"/>
      <c r="F1709" s="37"/>
      <c r="G1709" s="37"/>
      <c r="H1709" s="37"/>
      <c r="I1709" s="38"/>
      <c r="J1709" s="37"/>
      <c r="K1709" s="38"/>
      <c r="L1709" s="37"/>
      <c r="M1709" s="37"/>
      <c r="N1709" s="37"/>
      <c r="O1709" s="37"/>
      <c r="P1709" s="37"/>
      <c r="Q1709" s="37"/>
      <c r="R1709" s="37"/>
      <c r="S1709" s="37"/>
      <c r="T1709" s="37"/>
      <c r="U1709" s="37"/>
      <c r="V1709" s="37"/>
      <c r="W1709" s="37"/>
      <c r="X1709" s="37"/>
      <c r="Y1709" s="39"/>
      <c r="Z1709" s="37"/>
      <c r="AA1709" s="40"/>
      <c r="AB1709" s="78"/>
      <c r="AC1709" s="40"/>
    </row>
    <row r="1710" spans="4:29" x14ac:dyDescent="0.35">
      <c r="D1710" s="37"/>
      <c r="E1710" s="37"/>
      <c r="F1710" s="37"/>
      <c r="G1710" s="37"/>
      <c r="H1710" s="37"/>
      <c r="I1710" s="38"/>
      <c r="J1710" s="37"/>
      <c r="K1710" s="38"/>
      <c r="L1710" s="37"/>
      <c r="M1710" s="37"/>
      <c r="N1710" s="37"/>
      <c r="O1710" s="37"/>
      <c r="P1710" s="37"/>
      <c r="Q1710" s="37"/>
      <c r="R1710" s="37"/>
      <c r="S1710" s="37"/>
      <c r="T1710" s="37"/>
      <c r="U1710" s="37"/>
      <c r="V1710" s="37"/>
      <c r="W1710" s="37"/>
      <c r="X1710" s="37"/>
      <c r="Y1710" s="39"/>
      <c r="Z1710" s="37"/>
      <c r="AA1710" s="40"/>
      <c r="AB1710" s="78"/>
      <c r="AC1710" s="40"/>
    </row>
    <row r="1711" spans="4:29" x14ac:dyDescent="0.35">
      <c r="D1711" s="37"/>
      <c r="E1711" s="37"/>
      <c r="F1711" s="37"/>
      <c r="G1711" s="37"/>
      <c r="H1711" s="37"/>
      <c r="I1711" s="38"/>
      <c r="J1711" s="37"/>
      <c r="K1711" s="38"/>
      <c r="L1711" s="37"/>
      <c r="M1711" s="37"/>
      <c r="N1711" s="37"/>
      <c r="O1711" s="37"/>
      <c r="P1711" s="37"/>
      <c r="Q1711" s="37"/>
      <c r="R1711" s="37"/>
      <c r="S1711" s="37"/>
      <c r="T1711" s="37"/>
      <c r="U1711" s="37"/>
      <c r="V1711" s="37"/>
      <c r="W1711" s="37"/>
      <c r="X1711" s="37"/>
      <c r="Y1711" s="39"/>
      <c r="Z1711" s="37"/>
      <c r="AA1711" s="40"/>
      <c r="AB1711" s="78"/>
      <c r="AC1711" s="40"/>
    </row>
    <row r="1712" spans="4:29" x14ac:dyDescent="0.35">
      <c r="D1712" s="37"/>
      <c r="E1712" s="37"/>
      <c r="F1712" s="37"/>
      <c r="G1712" s="37"/>
      <c r="H1712" s="37"/>
      <c r="I1712" s="38"/>
      <c r="J1712" s="37"/>
      <c r="K1712" s="38"/>
      <c r="L1712" s="37"/>
      <c r="M1712" s="37"/>
      <c r="N1712" s="37"/>
      <c r="O1712" s="37"/>
      <c r="P1712" s="37"/>
      <c r="Q1712" s="37"/>
      <c r="R1712" s="37"/>
      <c r="S1712" s="37"/>
      <c r="T1712" s="37"/>
      <c r="U1712" s="37"/>
      <c r="V1712" s="37"/>
      <c r="W1712" s="37"/>
      <c r="X1712" s="37"/>
      <c r="Y1712" s="39"/>
      <c r="Z1712" s="37"/>
      <c r="AA1712" s="40"/>
      <c r="AB1712" s="78"/>
      <c r="AC1712" s="40"/>
    </row>
    <row r="1713" spans="4:29" x14ac:dyDescent="0.35">
      <c r="D1713" s="41"/>
      <c r="E1713" s="41"/>
      <c r="F1713" s="41"/>
      <c r="G1713" s="41"/>
      <c r="H1713" s="41"/>
      <c r="I1713" s="42"/>
      <c r="J1713" s="41"/>
      <c r="K1713" s="42"/>
      <c r="L1713" s="41"/>
      <c r="M1713" s="41"/>
      <c r="N1713" s="41"/>
      <c r="O1713" s="41"/>
      <c r="P1713" s="41"/>
      <c r="Q1713" s="41"/>
      <c r="R1713" s="41"/>
      <c r="S1713" s="41"/>
      <c r="T1713" s="41"/>
      <c r="U1713" s="41"/>
      <c r="V1713" s="41"/>
      <c r="W1713" s="41"/>
      <c r="X1713" s="41"/>
      <c r="Y1713" s="43"/>
      <c r="Z1713" s="41"/>
      <c r="AA1713" s="44"/>
      <c r="AB1713" s="79"/>
      <c r="AC1713" s="44"/>
    </row>
    <row r="1714" spans="4:29" x14ac:dyDescent="0.35">
      <c r="D1714" s="37"/>
      <c r="E1714" s="37"/>
      <c r="F1714" s="37"/>
      <c r="G1714" s="37"/>
      <c r="H1714" s="37"/>
      <c r="I1714" s="38"/>
      <c r="J1714" s="37"/>
      <c r="K1714" s="38"/>
      <c r="L1714" s="37"/>
      <c r="M1714" s="37"/>
      <c r="N1714" s="37"/>
      <c r="O1714" s="37"/>
      <c r="P1714" s="37"/>
      <c r="Q1714" s="37"/>
      <c r="R1714" s="37"/>
      <c r="S1714" s="37"/>
      <c r="T1714" s="37"/>
      <c r="U1714" s="37"/>
      <c r="V1714" s="37"/>
      <c r="W1714" s="37"/>
      <c r="X1714" s="37"/>
      <c r="Y1714" s="39"/>
      <c r="Z1714" s="37"/>
      <c r="AA1714" s="40"/>
      <c r="AB1714" s="78"/>
      <c r="AC1714" s="40"/>
    </row>
    <row r="1715" spans="4:29" x14ac:dyDescent="0.35">
      <c r="D1715" s="37"/>
      <c r="E1715" s="37"/>
      <c r="F1715" s="37"/>
      <c r="G1715" s="37"/>
      <c r="H1715" s="37"/>
      <c r="I1715" s="38"/>
      <c r="J1715" s="37"/>
      <c r="K1715" s="38"/>
      <c r="L1715" s="37"/>
      <c r="M1715" s="37"/>
      <c r="N1715" s="37"/>
      <c r="O1715" s="37"/>
      <c r="P1715" s="37"/>
      <c r="Q1715" s="37"/>
      <c r="R1715" s="37"/>
      <c r="S1715" s="37"/>
      <c r="T1715" s="37"/>
      <c r="U1715" s="37"/>
      <c r="V1715" s="37"/>
      <c r="W1715" s="37"/>
      <c r="X1715" s="37"/>
      <c r="Y1715" s="39"/>
      <c r="Z1715" s="37"/>
      <c r="AA1715" s="40"/>
      <c r="AB1715" s="78"/>
      <c r="AC1715" s="40"/>
    </row>
    <row r="1716" spans="4:29" x14ac:dyDescent="0.35">
      <c r="D1716" s="37"/>
      <c r="E1716" s="37"/>
      <c r="F1716" s="37"/>
      <c r="G1716" s="37"/>
      <c r="H1716" s="37"/>
      <c r="I1716" s="38"/>
      <c r="J1716" s="37"/>
      <c r="K1716" s="38"/>
      <c r="L1716" s="37"/>
      <c r="M1716" s="37"/>
      <c r="N1716" s="37"/>
      <c r="O1716" s="37"/>
      <c r="P1716" s="37"/>
      <c r="Q1716" s="37"/>
      <c r="R1716" s="37"/>
      <c r="S1716" s="37"/>
      <c r="T1716" s="37"/>
      <c r="U1716" s="37"/>
      <c r="V1716" s="37"/>
      <c r="W1716" s="37"/>
      <c r="X1716" s="37"/>
      <c r="Y1716" s="39"/>
      <c r="Z1716" s="37"/>
      <c r="AA1716" s="40"/>
      <c r="AB1716" s="78"/>
      <c r="AC1716" s="40"/>
    </row>
    <row r="1717" spans="4:29" x14ac:dyDescent="0.35">
      <c r="D1717" s="41"/>
      <c r="E1717" s="41"/>
      <c r="F1717" s="41"/>
      <c r="G1717" s="41"/>
      <c r="H1717" s="41"/>
      <c r="I1717" s="42"/>
      <c r="J1717" s="41"/>
      <c r="K1717" s="42"/>
      <c r="L1717" s="41"/>
      <c r="M1717" s="41"/>
      <c r="N1717" s="41"/>
      <c r="O1717" s="41"/>
      <c r="P1717" s="41"/>
      <c r="Q1717" s="41"/>
      <c r="R1717" s="41"/>
      <c r="S1717" s="41"/>
      <c r="T1717" s="41"/>
      <c r="U1717" s="41"/>
      <c r="V1717" s="41"/>
      <c r="W1717" s="41"/>
      <c r="X1717" s="41"/>
      <c r="Y1717" s="43"/>
      <c r="Z1717" s="41"/>
      <c r="AA1717" s="44"/>
      <c r="AB1717" s="79"/>
      <c r="AC1717" s="44"/>
    </row>
    <row r="1718" spans="4:29" x14ac:dyDescent="0.35">
      <c r="D1718" s="37"/>
      <c r="E1718" s="37"/>
      <c r="F1718" s="37"/>
      <c r="G1718" s="37"/>
      <c r="H1718" s="37"/>
      <c r="I1718" s="38"/>
      <c r="J1718" s="37"/>
      <c r="K1718" s="38"/>
      <c r="L1718" s="37"/>
      <c r="M1718" s="37"/>
      <c r="N1718" s="37"/>
      <c r="O1718" s="37"/>
      <c r="P1718" s="37"/>
      <c r="Q1718" s="37"/>
      <c r="R1718" s="37"/>
      <c r="S1718" s="37"/>
      <c r="T1718" s="37"/>
      <c r="U1718" s="37"/>
      <c r="V1718" s="37"/>
      <c r="W1718" s="37"/>
      <c r="X1718" s="37"/>
      <c r="Y1718" s="39"/>
      <c r="Z1718" s="37"/>
      <c r="AA1718" s="40"/>
      <c r="AB1718" s="78"/>
      <c r="AC1718" s="40"/>
    </row>
    <row r="1719" spans="4:29" x14ac:dyDescent="0.35">
      <c r="D1719" s="37"/>
      <c r="E1719" s="37"/>
      <c r="F1719" s="37"/>
      <c r="G1719" s="37"/>
      <c r="H1719" s="37"/>
      <c r="I1719" s="38"/>
      <c r="J1719" s="37"/>
      <c r="K1719" s="38"/>
      <c r="L1719" s="37"/>
      <c r="M1719" s="37"/>
      <c r="N1719" s="37"/>
      <c r="O1719" s="37"/>
      <c r="P1719" s="37"/>
      <c r="Q1719" s="37"/>
      <c r="R1719" s="37"/>
      <c r="S1719" s="37"/>
      <c r="T1719" s="37"/>
      <c r="U1719" s="37"/>
      <c r="V1719" s="37"/>
      <c r="W1719" s="37"/>
      <c r="X1719" s="37"/>
      <c r="Y1719" s="39"/>
      <c r="Z1719" s="37"/>
      <c r="AA1719" s="40"/>
      <c r="AB1719" s="78"/>
      <c r="AC1719" s="40"/>
    </row>
    <row r="1720" spans="4:29" x14ac:dyDescent="0.35">
      <c r="D1720" s="37"/>
      <c r="E1720" s="37"/>
      <c r="F1720" s="37"/>
      <c r="G1720" s="37"/>
      <c r="H1720" s="37"/>
      <c r="I1720" s="38"/>
      <c r="J1720" s="37"/>
      <c r="K1720" s="38"/>
      <c r="L1720" s="37"/>
      <c r="M1720" s="37"/>
      <c r="N1720" s="37"/>
      <c r="O1720" s="37"/>
      <c r="P1720" s="37"/>
      <c r="Q1720" s="37"/>
      <c r="R1720" s="37"/>
      <c r="S1720" s="37"/>
      <c r="T1720" s="37"/>
      <c r="U1720" s="37"/>
      <c r="V1720" s="37"/>
      <c r="W1720" s="37"/>
      <c r="X1720" s="37"/>
      <c r="Y1720" s="39"/>
      <c r="Z1720" s="37"/>
      <c r="AA1720" s="40"/>
      <c r="AB1720" s="78"/>
      <c r="AC1720" s="40"/>
    </row>
    <row r="1721" spans="4:29" x14ac:dyDescent="0.35">
      <c r="D1721" s="37"/>
      <c r="E1721" s="37"/>
      <c r="F1721" s="37"/>
      <c r="G1721" s="37"/>
      <c r="H1721" s="37"/>
      <c r="I1721" s="38"/>
      <c r="J1721" s="37"/>
      <c r="K1721" s="38"/>
      <c r="L1721" s="37"/>
      <c r="M1721" s="37"/>
      <c r="N1721" s="37"/>
      <c r="O1721" s="37"/>
      <c r="P1721" s="37"/>
      <c r="Q1721" s="37"/>
      <c r="R1721" s="37"/>
      <c r="S1721" s="37"/>
      <c r="T1721" s="37"/>
      <c r="U1721" s="37"/>
      <c r="V1721" s="37"/>
      <c r="W1721" s="37"/>
      <c r="X1721" s="37"/>
      <c r="Y1721" s="39"/>
      <c r="Z1721" s="37"/>
      <c r="AA1721" s="40"/>
      <c r="AB1721" s="78"/>
      <c r="AC1721" s="40"/>
    </row>
    <row r="1722" spans="4:29" x14ac:dyDescent="0.35">
      <c r="D1722" s="37"/>
      <c r="E1722" s="37"/>
      <c r="F1722" s="37"/>
      <c r="G1722" s="37"/>
      <c r="H1722" s="37"/>
      <c r="I1722" s="38"/>
      <c r="J1722" s="37"/>
      <c r="K1722" s="38"/>
      <c r="L1722" s="37"/>
      <c r="M1722" s="37"/>
      <c r="N1722" s="37"/>
      <c r="O1722" s="37"/>
      <c r="P1722" s="37"/>
      <c r="Q1722" s="37"/>
      <c r="R1722" s="37"/>
      <c r="S1722" s="37"/>
      <c r="T1722" s="37"/>
      <c r="U1722" s="37"/>
      <c r="V1722" s="37"/>
      <c r="W1722" s="37"/>
      <c r="X1722" s="37"/>
      <c r="Y1722" s="39"/>
      <c r="Z1722" s="37"/>
      <c r="AA1722" s="40"/>
      <c r="AB1722" s="78"/>
      <c r="AC1722" s="40"/>
    </row>
    <row r="1723" spans="4:29" x14ac:dyDescent="0.35">
      <c r="D1723" s="37"/>
      <c r="E1723" s="37"/>
      <c r="F1723" s="37"/>
      <c r="G1723" s="37"/>
      <c r="H1723" s="37"/>
      <c r="I1723" s="38"/>
      <c r="J1723" s="37"/>
      <c r="K1723" s="38"/>
      <c r="L1723" s="37"/>
      <c r="M1723" s="37"/>
      <c r="N1723" s="37"/>
      <c r="O1723" s="37"/>
      <c r="P1723" s="37"/>
      <c r="Q1723" s="37"/>
      <c r="R1723" s="37"/>
      <c r="S1723" s="37"/>
      <c r="T1723" s="37"/>
      <c r="U1723" s="37"/>
      <c r="V1723" s="37"/>
      <c r="W1723" s="37"/>
      <c r="X1723" s="37"/>
      <c r="Y1723" s="39"/>
      <c r="Z1723" s="37"/>
      <c r="AA1723" s="40"/>
      <c r="AB1723" s="78"/>
      <c r="AC1723" s="40"/>
    </row>
    <row r="1724" spans="4:29" x14ac:dyDescent="0.35">
      <c r="D1724" s="41"/>
      <c r="E1724" s="41"/>
      <c r="F1724" s="41"/>
      <c r="G1724" s="41"/>
      <c r="H1724" s="41"/>
      <c r="I1724" s="42"/>
      <c r="J1724" s="41"/>
      <c r="K1724" s="42"/>
      <c r="L1724" s="41"/>
      <c r="M1724" s="41"/>
      <c r="N1724" s="41"/>
      <c r="O1724" s="41"/>
      <c r="P1724" s="41"/>
      <c r="Q1724" s="41"/>
      <c r="R1724" s="41"/>
      <c r="S1724" s="41"/>
      <c r="T1724" s="41"/>
      <c r="U1724" s="41"/>
      <c r="V1724" s="41"/>
      <c r="W1724" s="41"/>
      <c r="X1724" s="41"/>
      <c r="Y1724" s="43"/>
      <c r="Z1724" s="41"/>
      <c r="AA1724" s="44"/>
      <c r="AB1724" s="79"/>
      <c r="AC1724" s="44"/>
    </row>
    <row r="1725" spans="4:29" x14ac:dyDescent="0.35">
      <c r="D1725" s="37"/>
      <c r="E1725" s="37"/>
      <c r="F1725" s="37"/>
      <c r="G1725" s="37"/>
      <c r="H1725" s="37"/>
      <c r="I1725" s="38"/>
      <c r="J1725" s="37"/>
      <c r="K1725" s="38"/>
      <c r="L1725" s="37"/>
      <c r="M1725" s="37"/>
      <c r="N1725" s="37"/>
      <c r="O1725" s="37"/>
      <c r="P1725" s="37"/>
      <c r="Q1725" s="37"/>
      <c r="R1725" s="37"/>
      <c r="S1725" s="37"/>
      <c r="T1725" s="37"/>
      <c r="U1725" s="37"/>
      <c r="V1725" s="37"/>
      <c r="W1725" s="37"/>
      <c r="X1725" s="37"/>
      <c r="Y1725" s="39"/>
      <c r="Z1725" s="37"/>
      <c r="AA1725" s="40"/>
      <c r="AB1725" s="78"/>
      <c r="AC1725" s="40"/>
    </row>
    <row r="1726" spans="4:29" x14ac:dyDescent="0.35">
      <c r="D1726" s="37"/>
      <c r="E1726" s="37"/>
      <c r="F1726" s="37"/>
      <c r="G1726" s="37"/>
      <c r="H1726" s="37"/>
      <c r="I1726" s="38"/>
      <c r="J1726" s="37"/>
      <c r="K1726" s="38"/>
      <c r="L1726" s="37"/>
      <c r="M1726" s="37"/>
      <c r="N1726" s="37"/>
      <c r="O1726" s="37"/>
      <c r="P1726" s="37"/>
      <c r="Q1726" s="37"/>
      <c r="R1726" s="37"/>
      <c r="S1726" s="37"/>
      <c r="T1726" s="37"/>
      <c r="U1726" s="37"/>
      <c r="V1726" s="37"/>
      <c r="W1726" s="37"/>
      <c r="X1726" s="37"/>
      <c r="Y1726" s="39"/>
      <c r="Z1726" s="37"/>
      <c r="AA1726" s="40"/>
      <c r="AB1726" s="78"/>
      <c r="AC1726" s="40"/>
    </row>
    <row r="1727" spans="4:29" x14ac:dyDescent="0.35">
      <c r="D1727" s="37"/>
      <c r="E1727" s="37"/>
      <c r="F1727" s="37"/>
      <c r="G1727" s="37"/>
      <c r="H1727" s="37"/>
      <c r="I1727" s="38"/>
      <c r="J1727" s="37"/>
      <c r="K1727" s="38"/>
      <c r="L1727" s="37"/>
      <c r="M1727" s="37"/>
      <c r="N1727" s="37"/>
      <c r="O1727" s="37"/>
      <c r="P1727" s="37"/>
      <c r="Q1727" s="37"/>
      <c r="R1727" s="37"/>
      <c r="S1727" s="37"/>
      <c r="T1727" s="37"/>
      <c r="U1727" s="37"/>
      <c r="V1727" s="37"/>
      <c r="W1727" s="37"/>
      <c r="X1727" s="37"/>
      <c r="Y1727" s="39"/>
      <c r="Z1727" s="37"/>
      <c r="AA1727" s="40"/>
      <c r="AB1727" s="78"/>
      <c r="AC1727" s="40"/>
    </row>
    <row r="1728" spans="4:29" x14ac:dyDescent="0.35">
      <c r="D1728" s="37"/>
      <c r="E1728" s="37"/>
      <c r="F1728" s="37"/>
      <c r="G1728" s="37"/>
      <c r="H1728" s="37"/>
      <c r="I1728" s="38"/>
      <c r="J1728" s="37"/>
      <c r="K1728" s="38"/>
      <c r="L1728" s="37"/>
      <c r="M1728" s="37"/>
      <c r="N1728" s="37"/>
      <c r="O1728" s="37"/>
      <c r="P1728" s="37"/>
      <c r="Q1728" s="37"/>
      <c r="R1728" s="37"/>
      <c r="S1728" s="37"/>
      <c r="T1728" s="37"/>
      <c r="U1728" s="37"/>
      <c r="V1728" s="37"/>
      <c r="W1728" s="37"/>
      <c r="X1728" s="37"/>
      <c r="Y1728" s="39"/>
      <c r="Z1728" s="37"/>
      <c r="AA1728" s="40"/>
      <c r="AB1728" s="78"/>
      <c r="AC1728" s="40"/>
    </row>
    <row r="1729" spans="4:29" x14ac:dyDescent="0.35">
      <c r="D1729" s="37"/>
      <c r="E1729" s="37"/>
      <c r="F1729" s="37"/>
      <c r="G1729" s="37"/>
      <c r="H1729" s="37"/>
      <c r="I1729" s="38"/>
      <c r="J1729" s="37"/>
      <c r="K1729" s="38"/>
      <c r="L1729" s="37"/>
      <c r="M1729" s="37"/>
      <c r="N1729" s="37"/>
      <c r="O1729" s="37"/>
      <c r="P1729" s="37"/>
      <c r="Q1729" s="37"/>
      <c r="R1729" s="37"/>
      <c r="S1729" s="37"/>
      <c r="T1729" s="37"/>
      <c r="U1729" s="37"/>
      <c r="V1729" s="37"/>
      <c r="W1729" s="37"/>
      <c r="X1729" s="37"/>
      <c r="Y1729" s="39"/>
      <c r="Z1729" s="37"/>
      <c r="AA1729" s="40"/>
      <c r="AB1729" s="78"/>
      <c r="AC1729" s="40"/>
    </row>
    <row r="1730" spans="4:29" x14ac:dyDescent="0.35">
      <c r="D1730" s="37"/>
      <c r="E1730" s="37"/>
      <c r="F1730" s="37"/>
      <c r="G1730" s="37"/>
      <c r="H1730" s="37"/>
      <c r="I1730" s="38"/>
      <c r="J1730" s="37"/>
      <c r="K1730" s="38"/>
      <c r="L1730" s="37"/>
      <c r="M1730" s="37"/>
      <c r="N1730" s="37"/>
      <c r="O1730" s="37"/>
      <c r="P1730" s="37"/>
      <c r="Q1730" s="37"/>
      <c r="R1730" s="37"/>
      <c r="S1730" s="37"/>
      <c r="T1730" s="37"/>
      <c r="U1730" s="37"/>
      <c r="V1730" s="37"/>
      <c r="W1730" s="37"/>
      <c r="X1730" s="37"/>
      <c r="Y1730" s="39"/>
      <c r="Z1730" s="37"/>
      <c r="AA1730" s="40"/>
      <c r="AB1730" s="78"/>
      <c r="AC1730" s="40"/>
    </row>
    <row r="1731" spans="4:29" x14ac:dyDescent="0.35">
      <c r="D1731" s="37"/>
      <c r="E1731" s="37"/>
      <c r="F1731" s="37"/>
      <c r="G1731" s="37"/>
      <c r="H1731" s="37"/>
      <c r="I1731" s="38"/>
      <c r="J1731" s="37"/>
      <c r="K1731" s="38"/>
      <c r="L1731" s="37"/>
      <c r="M1731" s="37"/>
      <c r="N1731" s="37"/>
      <c r="O1731" s="37"/>
      <c r="P1731" s="37"/>
      <c r="Q1731" s="37"/>
      <c r="R1731" s="37"/>
      <c r="S1731" s="37"/>
      <c r="T1731" s="37"/>
      <c r="U1731" s="37"/>
      <c r="V1731" s="37"/>
      <c r="W1731" s="37"/>
      <c r="X1731" s="37"/>
      <c r="Y1731" s="39"/>
      <c r="Z1731" s="37"/>
      <c r="AA1731" s="40"/>
      <c r="AB1731" s="78"/>
      <c r="AC1731" s="40"/>
    </row>
    <row r="1732" spans="4:29" x14ac:dyDescent="0.35">
      <c r="D1732" s="37"/>
      <c r="E1732" s="37"/>
      <c r="F1732" s="37"/>
      <c r="G1732" s="37"/>
      <c r="H1732" s="37"/>
      <c r="I1732" s="38"/>
      <c r="J1732" s="37"/>
      <c r="K1732" s="38"/>
      <c r="L1732" s="37"/>
      <c r="M1732" s="37"/>
      <c r="N1732" s="37"/>
      <c r="O1732" s="37"/>
      <c r="P1732" s="37"/>
      <c r="Q1732" s="37"/>
      <c r="R1732" s="37"/>
      <c r="S1732" s="37"/>
      <c r="T1732" s="37"/>
      <c r="U1732" s="37"/>
      <c r="V1732" s="37"/>
      <c r="W1732" s="37"/>
      <c r="X1732" s="37"/>
      <c r="Y1732" s="39"/>
      <c r="Z1732" s="37"/>
      <c r="AA1732" s="40"/>
      <c r="AB1732" s="78"/>
      <c r="AC1732" s="40"/>
    </row>
    <row r="1733" spans="4:29" x14ac:dyDescent="0.35">
      <c r="D1733" s="37"/>
      <c r="E1733" s="37"/>
      <c r="F1733" s="37"/>
      <c r="G1733" s="37"/>
      <c r="H1733" s="37"/>
      <c r="I1733" s="38"/>
      <c r="J1733" s="37"/>
      <c r="K1733" s="38"/>
      <c r="L1733" s="37"/>
      <c r="M1733" s="37"/>
      <c r="N1733" s="37"/>
      <c r="O1733" s="37"/>
      <c r="P1733" s="37"/>
      <c r="Q1733" s="37"/>
      <c r="R1733" s="37"/>
      <c r="S1733" s="37"/>
      <c r="T1733" s="37"/>
      <c r="U1733" s="37"/>
      <c r="V1733" s="37"/>
      <c r="W1733" s="37"/>
      <c r="X1733" s="37"/>
      <c r="Y1733" s="39"/>
      <c r="Z1733" s="37"/>
      <c r="AA1733" s="40"/>
      <c r="AB1733" s="78"/>
      <c r="AC1733" s="40"/>
    </row>
    <row r="1734" spans="4:29" x14ac:dyDescent="0.35">
      <c r="D1734" s="41"/>
      <c r="E1734" s="41"/>
      <c r="F1734" s="41"/>
      <c r="G1734" s="41"/>
      <c r="H1734" s="41"/>
      <c r="I1734" s="42"/>
      <c r="J1734" s="41"/>
      <c r="K1734" s="42"/>
      <c r="L1734" s="41"/>
      <c r="M1734" s="41"/>
      <c r="N1734" s="41"/>
      <c r="O1734" s="41"/>
      <c r="P1734" s="41"/>
      <c r="Q1734" s="41"/>
      <c r="R1734" s="41"/>
      <c r="S1734" s="41"/>
      <c r="T1734" s="41"/>
      <c r="U1734" s="41"/>
      <c r="V1734" s="41"/>
      <c r="W1734" s="41"/>
      <c r="X1734" s="41"/>
      <c r="Y1734" s="43"/>
      <c r="Z1734" s="41"/>
      <c r="AA1734" s="44"/>
      <c r="AB1734" s="79"/>
      <c r="AC1734" s="44"/>
    </row>
    <row r="1735" spans="4:29" x14ac:dyDescent="0.35">
      <c r="D1735" s="37"/>
      <c r="E1735" s="37"/>
      <c r="F1735" s="37"/>
      <c r="G1735" s="37"/>
      <c r="H1735" s="37"/>
      <c r="I1735" s="38"/>
      <c r="J1735" s="37"/>
      <c r="K1735" s="38"/>
      <c r="L1735" s="37"/>
      <c r="M1735" s="37"/>
      <c r="N1735" s="37"/>
      <c r="O1735" s="37"/>
      <c r="P1735" s="37"/>
      <c r="Q1735" s="37"/>
      <c r="R1735" s="37"/>
      <c r="S1735" s="37"/>
      <c r="T1735" s="37"/>
      <c r="U1735" s="37"/>
      <c r="V1735" s="37"/>
      <c r="W1735" s="37"/>
      <c r="X1735" s="37"/>
      <c r="Y1735" s="39"/>
      <c r="Z1735" s="37"/>
      <c r="AA1735" s="40"/>
      <c r="AB1735" s="78"/>
      <c r="AC1735" s="40"/>
    </row>
    <row r="1736" spans="4:29" x14ac:dyDescent="0.35">
      <c r="D1736" s="37"/>
      <c r="E1736" s="37"/>
      <c r="F1736" s="37"/>
      <c r="G1736" s="37"/>
      <c r="H1736" s="37"/>
      <c r="I1736" s="38"/>
      <c r="J1736" s="37"/>
      <c r="K1736" s="38"/>
      <c r="L1736" s="37"/>
      <c r="M1736" s="37"/>
      <c r="N1736" s="37"/>
      <c r="O1736" s="37"/>
      <c r="P1736" s="37"/>
      <c r="Q1736" s="37"/>
      <c r="R1736" s="37"/>
      <c r="S1736" s="37"/>
      <c r="T1736" s="37"/>
      <c r="U1736" s="37"/>
      <c r="V1736" s="37"/>
      <c r="W1736" s="37"/>
      <c r="X1736" s="37"/>
      <c r="Y1736" s="39"/>
      <c r="Z1736" s="37"/>
      <c r="AA1736" s="40"/>
      <c r="AB1736" s="78"/>
      <c r="AC1736" s="40"/>
    </row>
    <row r="1737" spans="4:29" x14ac:dyDescent="0.35">
      <c r="D1737" s="37"/>
      <c r="E1737" s="37"/>
      <c r="F1737" s="37"/>
      <c r="G1737" s="37"/>
      <c r="H1737" s="37"/>
      <c r="I1737" s="38"/>
      <c r="J1737" s="37"/>
      <c r="K1737" s="38"/>
      <c r="L1737" s="37"/>
      <c r="M1737" s="37"/>
      <c r="N1737" s="37"/>
      <c r="O1737" s="37"/>
      <c r="P1737" s="37"/>
      <c r="Q1737" s="37"/>
      <c r="R1737" s="37"/>
      <c r="S1737" s="37"/>
      <c r="T1737" s="37"/>
      <c r="U1737" s="37"/>
      <c r="V1737" s="37"/>
      <c r="W1737" s="37"/>
      <c r="X1737" s="37"/>
      <c r="Y1737" s="39"/>
      <c r="Z1737" s="37"/>
      <c r="AA1737" s="40"/>
      <c r="AB1737" s="78"/>
      <c r="AC1737" s="40"/>
    </row>
    <row r="1738" spans="4:29" x14ac:dyDescent="0.35">
      <c r="D1738" s="37"/>
      <c r="E1738" s="37"/>
      <c r="F1738" s="37"/>
      <c r="G1738" s="37"/>
      <c r="H1738" s="37"/>
      <c r="I1738" s="38"/>
      <c r="J1738" s="37"/>
      <c r="K1738" s="38"/>
      <c r="L1738" s="37"/>
      <c r="M1738" s="37"/>
      <c r="N1738" s="37"/>
      <c r="O1738" s="37"/>
      <c r="P1738" s="37"/>
      <c r="Q1738" s="37"/>
      <c r="R1738" s="37"/>
      <c r="S1738" s="37"/>
      <c r="T1738" s="37"/>
      <c r="U1738" s="37"/>
      <c r="V1738" s="37"/>
      <c r="W1738" s="37"/>
      <c r="X1738" s="37"/>
      <c r="Y1738" s="39"/>
      <c r="Z1738" s="37"/>
      <c r="AA1738" s="40"/>
      <c r="AB1738" s="78"/>
      <c r="AC1738" s="40"/>
    </row>
    <row r="1739" spans="4:29" x14ac:dyDescent="0.35">
      <c r="D1739" s="37"/>
      <c r="E1739" s="37"/>
      <c r="F1739" s="37"/>
      <c r="G1739" s="37"/>
      <c r="H1739" s="37"/>
      <c r="I1739" s="38"/>
      <c r="J1739" s="37"/>
      <c r="K1739" s="38"/>
      <c r="L1739" s="37"/>
      <c r="M1739" s="37"/>
      <c r="N1739" s="37"/>
      <c r="O1739" s="37"/>
      <c r="P1739" s="37"/>
      <c r="Q1739" s="37"/>
      <c r="R1739" s="37"/>
      <c r="S1739" s="37"/>
      <c r="T1739" s="37"/>
      <c r="U1739" s="37"/>
      <c r="V1739" s="37"/>
      <c r="W1739" s="37"/>
      <c r="X1739" s="37"/>
      <c r="Y1739" s="39"/>
      <c r="Z1739" s="37"/>
      <c r="AA1739" s="40"/>
      <c r="AB1739" s="78"/>
      <c r="AC1739" s="40"/>
    </row>
    <row r="1740" spans="4:29" x14ac:dyDescent="0.35">
      <c r="D1740" s="37"/>
      <c r="E1740" s="37"/>
      <c r="F1740" s="37"/>
      <c r="G1740" s="37"/>
      <c r="H1740" s="37"/>
      <c r="I1740" s="38"/>
      <c r="J1740" s="37"/>
      <c r="K1740" s="38"/>
      <c r="L1740" s="37"/>
      <c r="M1740" s="37"/>
      <c r="N1740" s="37"/>
      <c r="O1740" s="37"/>
      <c r="P1740" s="37"/>
      <c r="Q1740" s="37"/>
      <c r="R1740" s="37"/>
      <c r="S1740" s="37"/>
      <c r="T1740" s="37"/>
      <c r="U1740" s="37"/>
      <c r="V1740" s="37"/>
      <c r="W1740" s="37"/>
      <c r="X1740" s="37"/>
      <c r="Y1740" s="39"/>
      <c r="Z1740" s="37"/>
      <c r="AA1740" s="40"/>
      <c r="AB1740" s="78"/>
      <c r="AC1740" s="40"/>
    </row>
    <row r="1741" spans="4:29" x14ac:dyDescent="0.35">
      <c r="D1741" s="37"/>
      <c r="E1741" s="37"/>
      <c r="F1741" s="37"/>
      <c r="G1741" s="37"/>
      <c r="H1741" s="37"/>
      <c r="I1741" s="38"/>
      <c r="J1741" s="37"/>
      <c r="K1741" s="38"/>
      <c r="L1741" s="37"/>
      <c r="M1741" s="37"/>
      <c r="N1741" s="37"/>
      <c r="O1741" s="37"/>
      <c r="P1741" s="37"/>
      <c r="Q1741" s="37"/>
      <c r="R1741" s="37"/>
      <c r="S1741" s="37"/>
      <c r="T1741" s="37"/>
      <c r="U1741" s="37"/>
      <c r="V1741" s="37"/>
      <c r="W1741" s="37"/>
      <c r="X1741" s="37"/>
      <c r="Y1741" s="39"/>
      <c r="Z1741" s="37"/>
      <c r="AA1741" s="40"/>
      <c r="AB1741" s="78"/>
      <c r="AC1741" s="40"/>
    </row>
    <row r="1742" spans="4:29" x14ac:dyDescent="0.35">
      <c r="D1742" s="41"/>
      <c r="E1742" s="41"/>
      <c r="F1742" s="41"/>
      <c r="G1742" s="41"/>
      <c r="H1742" s="41"/>
      <c r="I1742" s="42"/>
      <c r="J1742" s="41"/>
      <c r="K1742" s="42"/>
      <c r="L1742" s="41"/>
      <c r="M1742" s="41"/>
      <c r="N1742" s="41"/>
      <c r="O1742" s="41"/>
      <c r="P1742" s="41"/>
      <c r="Q1742" s="41"/>
      <c r="R1742" s="41"/>
      <c r="S1742" s="41"/>
      <c r="T1742" s="41"/>
      <c r="U1742" s="41"/>
      <c r="V1742" s="41"/>
      <c r="W1742" s="41"/>
      <c r="X1742" s="41"/>
      <c r="Y1742" s="43"/>
      <c r="Z1742" s="41"/>
      <c r="AA1742" s="44"/>
      <c r="AB1742" s="79"/>
      <c r="AC1742" s="44"/>
    </row>
    <row r="1743" spans="4:29" x14ac:dyDescent="0.35">
      <c r="D1743" s="37"/>
      <c r="E1743" s="37"/>
      <c r="F1743" s="37"/>
      <c r="G1743" s="37"/>
      <c r="H1743" s="37"/>
      <c r="I1743" s="38"/>
      <c r="J1743" s="37"/>
      <c r="K1743" s="38"/>
      <c r="L1743" s="37"/>
      <c r="M1743" s="37"/>
      <c r="N1743" s="37"/>
      <c r="O1743" s="37"/>
      <c r="P1743" s="37"/>
      <c r="Q1743" s="37"/>
      <c r="R1743" s="37"/>
      <c r="S1743" s="37"/>
      <c r="T1743" s="37"/>
      <c r="U1743" s="37"/>
      <c r="V1743" s="37"/>
      <c r="W1743" s="37"/>
      <c r="X1743" s="37"/>
      <c r="Y1743" s="39"/>
      <c r="Z1743" s="37"/>
      <c r="AA1743" s="40"/>
      <c r="AB1743" s="78"/>
      <c r="AC1743" s="40"/>
    </row>
    <row r="1744" spans="4:29" x14ac:dyDescent="0.35">
      <c r="D1744" s="37"/>
      <c r="E1744" s="37"/>
      <c r="F1744" s="37"/>
      <c r="G1744" s="37"/>
      <c r="H1744" s="37"/>
      <c r="I1744" s="38"/>
      <c r="J1744" s="37"/>
      <c r="K1744" s="38"/>
      <c r="L1744" s="37"/>
      <c r="M1744" s="37"/>
      <c r="N1744" s="37"/>
      <c r="O1744" s="37"/>
      <c r="P1744" s="37"/>
      <c r="Q1744" s="37"/>
      <c r="R1744" s="37"/>
      <c r="S1744" s="37"/>
      <c r="T1744" s="37"/>
      <c r="U1744" s="37"/>
      <c r="V1744" s="37"/>
      <c r="W1744" s="37"/>
      <c r="X1744" s="37"/>
      <c r="Y1744" s="39"/>
      <c r="Z1744" s="37"/>
      <c r="AA1744" s="40"/>
      <c r="AB1744" s="78"/>
      <c r="AC1744" s="40"/>
    </row>
    <row r="1745" spans="4:29" x14ac:dyDescent="0.35">
      <c r="D1745" s="37"/>
      <c r="E1745" s="37"/>
      <c r="F1745" s="37"/>
      <c r="G1745" s="37"/>
      <c r="H1745" s="37"/>
      <c r="I1745" s="38"/>
      <c r="J1745" s="37"/>
      <c r="K1745" s="38"/>
      <c r="L1745" s="37"/>
      <c r="M1745" s="37"/>
      <c r="N1745" s="37"/>
      <c r="O1745" s="37"/>
      <c r="P1745" s="37"/>
      <c r="Q1745" s="37"/>
      <c r="R1745" s="37"/>
      <c r="S1745" s="37"/>
      <c r="T1745" s="37"/>
      <c r="U1745" s="37"/>
      <c r="V1745" s="37"/>
      <c r="W1745" s="37"/>
      <c r="X1745" s="37"/>
      <c r="Y1745" s="39"/>
      <c r="Z1745" s="37"/>
      <c r="AA1745" s="40"/>
      <c r="AB1745" s="78"/>
      <c r="AC1745" s="40"/>
    </row>
    <row r="1746" spans="4:29" x14ac:dyDescent="0.35">
      <c r="D1746" s="41"/>
      <c r="E1746" s="41"/>
      <c r="F1746" s="41"/>
      <c r="G1746" s="41"/>
      <c r="H1746" s="41"/>
      <c r="I1746" s="42"/>
      <c r="J1746" s="41"/>
      <c r="K1746" s="42"/>
      <c r="L1746" s="41"/>
      <c r="M1746" s="41"/>
      <c r="N1746" s="41"/>
      <c r="O1746" s="41"/>
      <c r="P1746" s="41"/>
      <c r="Q1746" s="41"/>
      <c r="R1746" s="41"/>
      <c r="S1746" s="41"/>
      <c r="T1746" s="41"/>
      <c r="U1746" s="41"/>
      <c r="V1746" s="41"/>
      <c r="W1746" s="41"/>
      <c r="X1746" s="41"/>
      <c r="Y1746" s="43"/>
      <c r="Z1746" s="41"/>
      <c r="AA1746" s="44"/>
      <c r="AB1746" s="79"/>
      <c r="AC1746" s="44"/>
    </row>
    <row r="1747" spans="4:29" x14ac:dyDescent="0.35">
      <c r="D1747" s="37"/>
      <c r="E1747" s="37"/>
      <c r="F1747" s="37"/>
      <c r="G1747" s="37"/>
      <c r="H1747" s="37"/>
      <c r="I1747" s="38"/>
      <c r="J1747" s="37"/>
      <c r="K1747" s="38"/>
      <c r="L1747" s="37"/>
      <c r="M1747" s="37"/>
      <c r="N1747" s="37"/>
      <c r="O1747" s="37"/>
      <c r="P1747" s="37"/>
      <c r="Q1747" s="37"/>
      <c r="R1747" s="37"/>
      <c r="S1747" s="37"/>
      <c r="T1747" s="37"/>
      <c r="U1747" s="37"/>
      <c r="V1747" s="37"/>
      <c r="W1747" s="37"/>
      <c r="X1747" s="37"/>
      <c r="Y1747" s="39"/>
      <c r="Z1747" s="37"/>
      <c r="AA1747" s="40"/>
      <c r="AB1747" s="78"/>
      <c r="AC1747" s="40"/>
    </row>
    <row r="1748" spans="4:29" x14ac:dyDescent="0.35">
      <c r="D1748" s="37"/>
      <c r="E1748" s="37"/>
      <c r="F1748" s="37"/>
      <c r="G1748" s="37"/>
      <c r="H1748" s="37"/>
      <c r="I1748" s="38"/>
      <c r="J1748" s="37"/>
      <c r="K1748" s="38"/>
      <c r="L1748" s="37"/>
      <c r="M1748" s="37"/>
      <c r="N1748" s="37"/>
      <c r="O1748" s="37"/>
      <c r="P1748" s="37"/>
      <c r="Q1748" s="37"/>
      <c r="R1748" s="37"/>
      <c r="S1748" s="37"/>
      <c r="T1748" s="37"/>
      <c r="U1748" s="37"/>
      <c r="V1748" s="37"/>
      <c r="W1748" s="37"/>
      <c r="X1748" s="37"/>
      <c r="Y1748" s="39"/>
      <c r="Z1748" s="37"/>
      <c r="AA1748" s="40"/>
      <c r="AB1748" s="78"/>
      <c r="AC1748" s="40"/>
    </row>
    <row r="1749" spans="4:29" x14ac:dyDescent="0.35">
      <c r="D1749" s="37"/>
      <c r="E1749" s="37"/>
      <c r="F1749" s="37"/>
      <c r="G1749" s="37"/>
      <c r="H1749" s="37"/>
      <c r="I1749" s="38"/>
      <c r="J1749" s="37"/>
      <c r="K1749" s="38"/>
      <c r="L1749" s="37"/>
      <c r="M1749" s="37"/>
      <c r="N1749" s="37"/>
      <c r="O1749" s="37"/>
      <c r="P1749" s="37"/>
      <c r="Q1749" s="37"/>
      <c r="R1749" s="37"/>
      <c r="S1749" s="37"/>
      <c r="T1749" s="37"/>
      <c r="U1749" s="37"/>
      <c r="V1749" s="37"/>
      <c r="W1749" s="37"/>
      <c r="X1749" s="37"/>
      <c r="Y1749" s="39"/>
      <c r="Z1749" s="37"/>
      <c r="AA1749" s="40"/>
      <c r="AB1749" s="78"/>
      <c r="AC1749" s="40"/>
    </row>
    <row r="1750" spans="4:29" x14ac:dyDescent="0.35">
      <c r="D1750" s="37"/>
      <c r="E1750" s="37"/>
      <c r="F1750" s="37"/>
      <c r="G1750" s="37"/>
      <c r="H1750" s="37"/>
      <c r="I1750" s="38"/>
      <c r="J1750" s="37"/>
      <c r="K1750" s="38"/>
      <c r="L1750" s="37"/>
      <c r="M1750" s="37"/>
      <c r="N1750" s="37"/>
      <c r="O1750" s="37"/>
      <c r="P1750" s="37"/>
      <c r="Q1750" s="37"/>
      <c r="R1750" s="37"/>
      <c r="S1750" s="37"/>
      <c r="T1750" s="37"/>
      <c r="U1750" s="37"/>
      <c r="V1750" s="37"/>
      <c r="W1750" s="37"/>
      <c r="X1750" s="37"/>
      <c r="Y1750" s="39"/>
      <c r="Z1750" s="37"/>
      <c r="AA1750" s="40"/>
      <c r="AB1750" s="78"/>
      <c r="AC1750" s="40"/>
    </row>
    <row r="1751" spans="4:29" x14ac:dyDescent="0.35">
      <c r="D1751" s="37"/>
      <c r="E1751" s="37"/>
      <c r="F1751" s="37"/>
      <c r="G1751" s="37"/>
      <c r="H1751" s="37"/>
      <c r="I1751" s="38"/>
      <c r="J1751" s="37"/>
      <c r="K1751" s="38"/>
      <c r="L1751" s="37"/>
      <c r="M1751" s="37"/>
      <c r="N1751" s="37"/>
      <c r="O1751" s="37"/>
      <c r="P1751" s="37"/>
      <c r="Q1751" s="37"/>
      <c r="R1751" s="37"/>
      <c r="S1751" s="37"/>
      <c r="T1751" s="37"/>
      <c r="U1751" s="37"/>
      <c r="V1751" s="37"/>
      <c r="W1751" s="37"/>
      <c r="X1751" s="37"/>
      <c r="Y1751" s="39"/>
      <c r="Z1751" s="37"/>
      <c r="AA1751" s="40"/>
      <c r="AB1751" s="78"/>
      <c r="AC1751" s="40"/>
    </row>
    <row r="1752" spans="4:29" x14ac:dyDescent="0.35">
      <c r="D1752" s="41"/>
      <c r="E1752" s="41"/>
      <c r="F1752" s="41"/>
      <c r="G1752" s="41"/>
      <c r="H1752" s="41"/>
      <c r="I1752" s="42"/>
      <c r="J1752" s="41"/>
      <c r="K1752" s="42"/>
      <c r="L1752" s="41"/>
      <c r="M1752" s="41"/>
      <c r="N1752" s="41"/>
      <c r="O1752" s="41"/>
      <c r="P1752" s="41"/>
      <c r="Q1752" s="41"/>
      <c r="R1752" s="41"/>
      <c r="S1752" s="41"/>
      <c r="T1752" s="41"/>
      <c r="U1752" s="41"/>
      <c r="V1752" s="41"/>
      <c r="W1752" s="41"/>
      <c r="X1752" s="41"/>
      <c r="Y1752" s="43"/>
      <c r="Z1752" s="41"/>
      <c r="AA1752" s="44"/>
      <c r="AB1752" s="79"/>
      <c r="AC1752" s="44"/>
    </row>
    <row r="1753" spans="4:29" x14ac:dyDescent="0.35">
      <c r="D1753" s="37"/>
      <c r="E1753" s="37"/>
      <c r="F1753" s="37"/>
      <c r="G1753" s="37"/>
      <c r="H1753" s="37"/>
      <c r="I1753" s="38"/>
      <c r="J1753" s="37"/>
      <c r="K1753" s="38"/>
      <c r="L1753" s="37"/>
      <c r="M1753" s="37"/>
      <c r="N1753" s="37"/>
      <c r="O1753" s="37"/>
      <c r="P1753" s="37"/>
      <c r="Q1753" s="37"/>
      <c r="R1753" s="37"/>
      <c r="S1753" s="37"/>
      <c r="T1753" s="37"/>
      <c r="U1753" s="37"/>
      <c r="V1753" s="37"/>
      <c r="W1753" s="37"/>
      <c r="X1753" s="37"/>
      <c r="Y1753" s="39"/>
      <c r="Z1753" s="37"/>
      <c r="AA1753" s="40"/>
      <c r="AB1753" s="78"/>
      <c r="AC1753" s="40"/>
    </row>
    <row r="1754" spans="4:29" x14ac:dyDescent="0.35">
      <c r="D1754" s="37"/>
      <c r="E1754" s="37"/>
      <c r="F1754" s="37"/>
      <c r="G1754" s="37"/>
      <c r="H1754" s="37"/>
      <c r="I1754" s="38"/>
      <c r="J1754" s="37"/>
      <c r="K1754" s="38"/>
      <c r="L1754" s="37"/>
      <c r="M1754" s="37"/>
      <c r="N1754" s="37"/>
      <c r="O1754" s="37"/>
      <c r="P1754" s="37"/>
      <c r="Q1754" s="37"/>
      <c r="R1754" s="37"/>
      <c r="S1754" s="37"/>
      <c r="T1754" s="37"/>
      <c r="U1754" s="37"/>
      <c r="V1754" s="37"/>
      <c r="W1754" s="37"/>
      <c r="X1754" s="37"/>
      <c r="Y1754" s="39"/>
      <c r="Z1754" s="37"/>
      <c r="AA1754" s="40"/>
      <c r="AB1754" s="78"/>
      <c r="AC1754" s="40"/>
    </row>
    <row r="1755" spans="4:29" x14ac:dyDescent="0.35">
      <c r="D1755" s="37"/>
      <c r="E1755" s="37"/>
      <c r="F1755" s="37"/>
      <c r="G1755" s="37"/>
      <c r="H1755" s="37"/>
      <c r="I1755" s="38"/>
      <c r="J1755" s="37"/>
      <c r="K1755" s="38"/>
      <c r="L1755" s="37"/>
      <c r="M1755" s="37"/>
      <c r="N1755" s="37"/>
      <c r="O1755" s="37"/>
      <c r="P1755" s="37"/>
      <c r="Q1755" s="37"/>
      <c r="R1755" s="37"/>
      <c r="S1755" s="37"/>
      <c r="T1755" s="37"/>
      <c r="U1755" s="37"/>
      <c r="V1755" s="37"/>
      <c r="W1755" s="37"/>
      <c r="X1755" s="37"/>
      <c r="Y1755" s="39"/>
      <c r="Z1755" s="37"/>
      <c r="AA1755" s="40"/>
      <c r="AB1755" s="78"/>
      <c r="AC1755" s="40"/>
    </row>
    <row r="1756" spans="4:29" x14ac:dyDescent="0.35">
      <c r="D1756" s="41"/>
      <c r="E1756" s="41"/>
      <c r="F1756" s="41"/>
      <c r="G1756" s="41"/>
      <c r="H1756" s="41"/>
      <c r="I1756" s="42"/>
      <c r="J1756" s="41"/>
      <c r="K1756" s="42"/>
      <c r="L1756" s="41"/>
      <c r="M1756" s="41"/>
      <c r="N1756" s="41"/>
      <c r="O1756" s="41"/>
      <c r="P1756" s="41"/>
      <c r="Q1756" s="41"/>
      <c r="R1756" s="41"/>
      <c r="S1756" s="41"/>
      <c r="T1756" s="41"/>
      <c r="U1756" s="41"/>
      <c r="V1756" s="41"/>
      <c r="W1756" s="41"/>
      <c r="X1756" s="41"/>
      <c r="Y1756" s="43"/>
      <c r="Z1756" s="41"/>
      <c r="AA1756" s="44"/>
      <c r="AB1756" s="79"/>
      <c r="AC1756" s="44"/>
    </row>
    <row r="1757" spans="4:29" x14ac:dyDescent="0.35">
      <c r="D1757" s="37"/>
      <c r="E1757" s="37"/>
      <c r="F1757" s="37"/>
      <c r="G1757" s="37"/>
      <c r="H1757" s="37"/>
      <c r="I1757" s="38"/>
      <c r="J1757" s="37"/>
      <c r="K1757" s="38"/>
      <c r="L1757" s="37"/>
      <c r="M1757" s="37"/>
      <c r="N1757" s="37"/>
      <c r="O1757" s="37"/>
      <c r="P1757" s="37"/>
      <c r="Q1757" s="37"/>
      <c r="R1757" s="37"/>
      <c r="S1757" s="37"/>
      <c r="T1757" s="37"/>
      <c r="U1757" s="37"/>
      <c r="V1757" s="37"/>
      <c r="W1757" s="37"/>
      <c r="X1757" s="37"/>
      <c r="Y1757" s="39"/>
      <c r="Z1757" s="37"/>
      <c r="AA1757" s="40"/>
      <c r="AB1757" s="78"/>
      <c r="AC1757" s="40"/>
    </row>
    <row r="1758" spans="4:29" x14ac:dyDescent="0.35">
      <c r="D1758" s="37"/>
      <c r="E1758" s="37"/>
      <c r="F1758" s="37"/>
      <c r="G1758" s="37"/>
      <c r="H1758" s="37"/>
      <c r="I1758" s="38"/>
      <c r="J1758" s="37"/>
      <c r="K1758" s="38"/>
      <c r="L1758" s="37"/>
      <c r="M1758" s="37"/>
      <c r="N1758" s="37"/>
      <c r="O1758" s="37"/>
      <c r="P1758" s="37"/>
      <c r="Q1758" s="37"/>
      <c r="R1758" s="37"/>
      <c r="S1758" s="37"/>
      <c r="T1758" s="37"/>
      <c r="U1758" s="37"/>
      <c r="V1758" s="37"/>
      <c r="W1758" s="37"/>
      <c r="X1758" s="37"/>
      <c r="Y1758" s="39"/>
      <c r="Z1758" s="37"/>
      <c r="AA1758" s="40"/>
      <c r="AB1758" s="78"/>
      <c r="AC1758" s="40"/>
    </row>
    <row r="1759" spans="4:29" x14ac:dyDescent="0.35">
      <c r="D1759" s="37"/>
      <c r="E1759" s="37"/>
      <c r="F1759" s="37"/>
      <c r="G1759" s="37"/>
      <c r="H1759" s="37"/>
      <c r="I1759" s="38"/>
      <c r="J1759" s="37"/>
      <c r="K1759" s="38"/>
      <c r="L1759" s="37"/>
      <c r="M1759" s="37"/>
      <c r="N1759" s="37"/>
      <c r="O1759" s="37"/>
      <c r="P1759" s="37"/>
      <c r="Q1759" s="37"/>
      <c r="R1759" s="37"/>
      <c r="S1759" s="37"/>
      <c r="T1759" s="37"/>
      <c r="U1759" s="37"/>
      <c r="V1759" s="37"/>
      <c r="W1759" s="37"/>
      <c r="X1759" s="37"/>
      <c r="Y1759" s="39"/>
      <c r="Z1759" s="37"/>
      <c r="AA1759" s="40"/>
      <c r="AB1759" s="78"/>
      <c r="AC1759" s="40"/>
    </row>
    <row r="1760" spans="4:29" x14ac:dyDescent="0.35">
      <c r="D1760" s="37"/>
      <c r="E1760" s="37"/>
      <c r="F1760" s="37"/>
      <c r="G1760" s="37"/>
      <c r="H1760" s="37"/>
      <c r="I1760" s="38"/>
      <c r="J1760" s="37"/>
      <c r="K1760" s="38"/>
      <c r="L1760" s="37"/>
      <c r="M1760" s="37"/>
      <c r="N1760" s="37"/>
      <c r="O1760" s="37"/>
      <c r="P1760" s="37"/>
      <c r="Q1760" s="37"/>
      <c r="R1760" s="37"/>
      <c r="S1760" s="37"/>
      <c r="T1760" s="37"/>
      <c r="U1760" s="37"/>
      <c r="V1760" s="37"/>
      <c r="W1760" s="37"/>
      <c r="X1760" s="37"/>
      <c r="Y1760" s="39"/>
      <c r="Z1760" s="37"/>
      <c r="AA1760" s="40"/>
      <c r="AB1760" s="78"/>
      <c r="AC1760" s="40"/>
    </row>
    <row r="1761" spans="4:29" x14ac:dyDescent="0.35">
      <c r="D1761" s="37"/>
      <c r="E1761" s="37"/>
      <c r="F1761" s="37"/>
      <c r="G1761" s="37"/>
      <c r="H1761" s="37"/>
      <c r="I1761" s="38"/>
      <c r="J1761" s="37"/>
      <c r="K1761" s="38"/>
      <c r="L1761" s="37"/>
      <c r="M1761" s="37"/>
      <c r="N1761" s="37"/>
      <c r="O1761" s="37"/>
      <c r="P1761" s="37"/>
      <c r="Q1761" s="37"/>
      <c r="R1761" s="37"/>
      <c r="S1761" s="37"/>
      <c r="T1761" s="37"/>
      <c r="U1761" s="37"/>
      <c r="V1761" s="37"/>
      <c r="W1761" s="37"/>
      <c r="X1761" s="37"/>
      <c r="Y1761" s="39"/>
      <c r="Z1761" s="37"/>
      <c r="AA1761" s="40"/>
      <c r="AB1761" s="78"/>
      <c r="AC1761" s="40"/>
    </row>
    <row r="1762" spans="4:29" x14ac:dyDescent="0.35">
      <c r="D1762" s="41"/>
      <c r="E1762" s="41"/>
      <c r="F1762" s="41"/>
      <c r="G1762" s="41"/>
      <c r="H1762" s="41"/>
      <c r="I1762" s="42"/>
      <c r="J1762" s="41"/>
      <c r="K1762" s="42"/>
      <c r="L1762" s="41"/>
      <c r="M1762" s="41"/>
      <c r="N1762" s="41"/>
      <c r="O1762" s="41"/>
      <c r="P1762" s="41"/>
      <c r="Q1762" s="41"/>
      <c r="R1762" s="41"/>
      <c r="S1762" s="41"/>
      <c r="T1762" s="41"/>
      <c r="U1762" s="41"/>
      <c r="V1762" s="41"/>
      <c r="W1762" s="41"/>
      <c r="X1762" s="41"/>
      <c r="Y1762" s="43"/>
      <c r="Z1762" s="41"/>
      <c r="AA1762" s="44"/>
      <c r="AB1762" s="79"/>
      <c r="AC1762" s="44"/>
    </row>
    <row r="1763" spans="4:29" x14ac:dyDescent="0.35">
      <c r="D1763" s="37"/>
      <c r="E1763" s="37"/>
      <c r="F1763" s="37"/>
      <c r="G1763" s="37"/>
      <c r="H1763" s="37"/>
      <c r="I1763" s="38"/>
      <c r="J1763" s="37"/>
      <c r="K1763" s="38"/>
      <c r="L1763" s="37"/>
      <c r="M1763" s="37"/>
      <c r="N1763" s="37"/>
      <c r="O1763" s="37"/>
      <c r="P1763" s="37"/>
      <c r="Q1763" s="37"/>
      <c r="R1763" s="37"/>
      <c r="S1763" s="37"/>
      <c r="T1763" s="37"/>
      <c r="U1763" s="37"/>
      <c r="V1763" s="37"/>
      <c r="W1763" s="37"/>
      <c r="X1763" s="37"/>
      <c r="Y1763" s="39"/>
      <c r="Z1763" s="37"/>
      <c r="AA1763" s="40"/>
      <c r="AB1763" s="78"/>
      <c r="AC1763" s="40"/>
    </row>
    <row r="1764" spans="4:29" x14ac:dyDescent="0.35">
      <c r="D1764" s="37"/>
      <c r="E1764" s="37"/>
      <c r="F1764" s="37"/>
      <c r="G1764" s="37"/>
      <c r="H1764" s="37"/>
      <c r="I1764" s="38"/>
      <c r="J1764" s="37"/>
      <c r="K1764" s="38"/>
      <c r="L1764" s="37"/>
      <c r="M1764" s="37"/>
      <c r="N1764" s="37"/>
      <c r="O1764" s="37"/>
      <c r="P1764" s="37"/>
      <c r="Q1764" s="37"/>
      <c r="R1764" s="37"/>
      <c r="S1764" s="37"/>
      <c r="T1764" s="37"/>
      <c r="U1764" s="37"/>
      <c r="V1764" s="37"/>
      <c r="W1764" s="37"/>
      <c r="X1764" s="37"/>
      <c r="Y1764" s="39"/>
      <c r="Z1764" s="37"/>
      <c r="AA1764" s="40"/>
      <c r="AB1764" s="78"/>
      <c r="AC1764" s="40"/>
    </row>
    <row r="1765" spans="4:29" x14ac:dyDescent="0.35">
      <c r="D1765" s="37"/>
      <c r="E1765" s="37"/>
      <c r="F1765" s="37"/>
      <c r="G1765" s="37"/>
      <c r="H1765" s="37"/>
      <c r="I1765" s="38"/>
      <c r="J1765" s="37"/>
      <c r="K1765" s="38"/>
      <c r="L1765" s="37"/>
      <c r="M1765" s="37"/>
      <c r="N1765" s="37"/>
      <c r="O1765" s="37"/>
      <c r="P1765" s="37"/>
      <c r="Q1765" s="37"/>
      <c r="R1765" s="37"/>
      <c r="S1765" s="37"/>
      <c r="T1765" s="37"/>
      <c r="U1765" s="37"/>
      <c r="V1765" s="37"/>
      <c r="W1765" s="37"/>
      <c r="X1765" s="37"/>
      <c r="Y1765" s="39"/>
      <c r="Z1765" s="37"/>
      <c r="AA1765" s="40"/>
      <c r="AB1765" s="78"/>
      <c r="AC1765" s="40"/>
    </row>
    <row r="1766" spans="4:29" x14ac:dyDescent="0.35">
      <c r="D1766" s="37"/>
      <c r="E1766" s="37"/>
      <c r="F1766" s="37"/>
      <c r="G1766" s="37"/>
      <c r="H1766" s="37"/>
      <c r="I1766" s="38"/>
      <c r="J1766" s="37"/>
      <c r="K1766" s="38"/>
      <c r="L1766" s="37"/>
      <c r="M1766" s="37"/>
      <c r="N1766" s="37"/>
      <c r="O1766" s="37"/>
      <c r="P1766" s="37"/>
      <c r="Q1766" s="37"/>
      <c r="R1766" s="37"/>
      <c r="S1766" s="37"/>
      <c r="T1766" s="37"/>
      <c r="U1766" s="37"/>
      <c r="V1766" s="37"/>
      <c r="W1766" s="37"/>
      <c r="X1766" s="37"/>
      <c r="Y1766" s="39"/>
      <c r="Z1766" s="37"/>
      <c r="AA1766" s="40"/>
      <c r="AB1766" s="78"/>
      <c r="AC1766" s="40"/>
    </row>
    <row r="1767" spans="4:29" x14ac:dyDescent="0.35">
      <c r="D1767" s="37"/>
      <c r="E1767" s="37"/>
      <c r="F1767" s="37"/>
      <c r="G1767" s="37"/>
      <c r="H1767" s="37"/>
      <c r="I1767" s="38"/>
      <c r="J1767" s="37"/>
      <c r="K1767" s="38"/>
      <c r="L1767" s="37"/>
      <c r="M1767" s="37"/>
      <c r="N1767" s="37"/>
      <c r="O1767" s="37"/>
      <c r="P1767" s="37"/>
      <c r="Q1767" s="37"/>
      <c r="R1767" s="37"/>
      <c r="S1767" s="37"/>
      <c r="T1767" s="37"/>
      <c r="U1767" s="37"/>
      <c r="V1767" s="37"/>
      <c r="W1767" s="37"/>
      <c r="X1767" s="37"/>
      <c r="Y1767" s="39"/>
      <c r="Z1767" s="37"/>
      <c r="AA1767" s="40"/>
      <c r="AB1767" s="78"/>
      <c r="AC1767" s="40"/>
    </row>
    <row r="1768" spans="4:29" x14ac:dyDescent="0.35">
      <c r="D1768" s="37"/>
      <c r="E1768" s="37"/>
      <c r="F1768" s="37"/>
      <c r="G1768" s="37"/>
      <c r="H1768" s="37"/>
      <c r="I1768" s="38"/>
      <c r="J1768" s="37"/>
      <c r="K1768" s="38"/>
      <c r="L1768" s="37"/>
      <c r="M1768" s="37"/>
      <c r="N1768" s="37"/>
      <c r="O1768" s="37"/>
      <c r="P1768" s="37"/>
      <c r="Q1768" s="37"/>
      <c r="R1768" s="37"/>
      <c r="S1768" s="37"/>
      <c r="T1768" s="37"/>
      <c r="U1768" s="37"/>
      <c r="V1768" s="37"/>
      <c r="W1768" s="37"/>
      <c r="X1768" s="37"/>
      <c r="Y1768" s="39"/>
      <c r="Z1768" s="37"/>
      <c r="AA1768" s="40"/>
      <c r="AB1768" s="78"/>
      <c r="AC1768" s="40"/>
    </row>
    <row r="1769" spans="4:29" x14ac:dyDescent="0.35">
      <c r="D1769" s="37"/>
      <c r="E1769" s="37"/>
      <c r="F1769" s="37"/>
      <c r="G1769" s="37"/>
      <c r="H1769" s="37"/>
      <c r="I1769" s="38"/>
      <c r="J1769" s="37"/>
      <c r="K1769" s="38"/>
      <c r="L1769" s="37"/>
      <c r="M1769" s="37"/>
      <c r="N1769" s="37"/>
      <c r="O1769" s="37"/>
      <c r="P1769" s="37"/>
      <c r="Q1769" s="37"/>
      <c r="R1769" s="37"/>
      <c r="S1769" s="37"/>
      <c r="T1769" s="37"/>
      <c r="U1769" s="37"/>
      <c r="V1769" s="37"/>
      <c r="W1769" s="37"/>
      <c r="X1769" s="37"/>
      <c r="Y1769" s="39"/>
      <c r="Z1769" s="37"/>
      <c r="AA1769" s="40"/>
      <c r="AB1769" s="78"/>
      <c r="AC1769" s="40"/>
    </row>
    <row r="1770" spans="4:29" x14ac:dyDescent="0.35">
      <c r="D1770" s="37"/>
      <c r="E1770" s="37"/>
      <c r="F1770" s="37"/>
      <c r="G1770" s="37"/>
      <c r="H1770" s="37"/>
      <c r="I1770" s="38"/>
      <c r="J1770" s="37"/>
      <c r="K1770" s="38"/>
      <c r="L1770" s="37"/>
      <c r="M1770" s="37"/>
      <c r="N1770" s="37"/>
      <c r="O1770" s="37"/>
      <c r="P1770" s="37"/>
      <c r="Q1770" s="37"/>
      <c r="R1770" s="37"/>
      <c r="S1770" s="37"/>
      <c r="T1770" s="37"/>
      <c r="U1770" s="37"/>
      <c r="V1770" s="37"/>
      <c r="W1770" s="37"/>
      <c r="X1770" s="37"/>
      <c r="Y1770" s="39"/>
      <c r="Z1770" s="37"/>
      <c r="AA1770" s="40"/>
      <c r="AB1770" s="78"/>
      <c r="AC1770" s="40"/>
    </row>
    <row r="1771" spans="4:29" x14ac:dyDescent="0.35">
      <c r="D1771" s="37"/>
      <c r="E1771" s="37"/>
      <c r="F1771" s="37"/>
      <c r="G1771" s="37"/>
      <c r="H1771" s="37"/>
      <c r="I1771" s="38"/>
      <c r="J1771" s="37"/>
      <c r="K1771" s="38"/>
      <c r="L1771" s="37"/>
      <c r="M1771" s="37"/>
      <c r="N1771" s="37"/>
      <c r="O1771" s="37"/>
      <c r="P1771" s="37"/>
      <c r="Q1771" s="37"/>
      <c r="R1771" s="37"/>
      <c r="S1771" s="37"/>
      <c r="T1771" s="37"/>
      <c r="U1771" s="37"/>
      <c r="V1771" s="37"/>
      <c r="W1771" s="37"/>
      <c r="X1771" s="37"/>
      <c r="Y1771" s="39"/>
      <c r="Z1771" s="37"/>
      <c r="AA1771" s="40"/>
      <c r="AB1771" s="78"/>
      <c r="AC1771" s="40"/>
    </row>
    <row r="1772" spans="4:29" x14ac:dyDescent="0.35">
      <c r="D1772" s="37"/>
      <c r="E1772" s="37"/>
      <c r="F1772" s="37"/>
      <c r="G1772" s="37"/>
      <c r="H1772" s="37"/>
      <c r="I1772" s="38"/>
      <c r="J1772" s="37"/>
      <c r="K1772" s="38"/>
      <c r="L1772" s="37"/>
      <c r="M1772" s="37"/>
      <c r="N1772" s="37"/>
      <c r="O1772" s="37"/>
      <c r="P1772" s="37"/>
      <c r="Q1772" s="37"/>
      <c r="R1772" s="37"/>
      <c r="S1772" s="37"/>
      <c r="T1772" s="37"/>
      <c r="U1772" s="37"/>
      <c r="V1772" s="37"/>
      <c r="W1772" s="37"/>
      <c r="X1772" s="37"/>
      <c r="Y1772" s="39"/>
      <c r="Z1772" s="37"/>
      <c r="AA1772" s="40"/>
      <c r="AB1772" s="78"/>
      <c r="AC1772" s="40"/>
    </row>
    <row r="1773" spans="4:29" x14ac:dyDescent="0.35">
      <c r="D1773" s="37"/>
      <c r="E1773" s="37"/>
      <c r="F1773" s="37"/>
      <c r="G1773" s="37"/>
      <c r="H1773" s="37"/>
      <c r="I1773" s="38"/>
      <c r="J1773" s="37"/>
      <c r="K1773" s="38"/>
      <c r="L1773" s="37"/>
      <c r="M1773" s="37"/>
      <c r="N1773" s="37"/>
      <c r="O1773" s="37"/>
      <c r="P1773" s="37"/>
      <c r="Q1773" s="37"/>
      <c r="R1773" s="37"/>
      <c r="S1773" s="37"/>
      <c r="T1773" s="37"/>
      <c r="U1773" s="37"/>
      <c r="V1773" s="37"/>
      <c r="W1773" s="37"/>
      <c r="X1773" s="37"/>
      <c r="Y1773" s="39"/>
      <c r="Z1773" s="37"/>
      <c r="AA1773" s="40"/>
      <c r="AB1773" s="78"/>
      <c r="AC1773" s="40"/>
    </row>
    <row r="1774" spans="4:29" x14ac:dyDescent="0.35">
      <c r="D1774" s="41"/>
      <c r="E1774" s="41"/>
      <c r="F1774" s="41"/>
      <c r="G1774" s="41"/>
      <c r="H1774" s="41"/>
      <c r="I1774" s="42"/>
      <c r="J1774" s="41"/>
      <c r="K1774" s="42"/>
      <c r="L1774" s="41"/>
      <c r="M1774" s="41"/>
      <c r="N1774" s="41"/>
      <c r="O1774" s="41"/>
      <c r="P1774" s="41"/>
      <c r="Q1774" s="41"/>
      <c r="R1774" s="41"/>
      <c r="S1774" s="41"/>
      <c r="T1774" s="41"/>
      <c r="U1774" s="41"/>
      <c r="V1774" s="41"/>
      <c r="W1774" s="41"/>
      <c r="X1774" s="41"/>
      <c r="Y1774" s="43"/>
      <c r="Z1774" s="41"/>
      <c r="AA1774" s="44"/>
      <c r="AB1774" s="79"/>
      <c r="AC1774" s="44"/>
    </row>
    <row r="1775" spans="4:29" x14ac:dyDescent="0.35">
      <c r="D1775" s="37"/>
      <c r="E1775" s="37"/>
      <c r="F1775" s="37"/>
      <c r="G1775" s="37"/>
      <c r="H1775" s="37"/>
      <c r="I1775" s="38"/>
      <c r="J1775" s="37"/>
      <c r="K1775" s="38"/>
      <c r="L1775" s="37"/>
      <c r="M1775" s="37"/>
      <c r="N1775" s="37"/>
      <c r="O1775" s="37"/>
      <c r="P1775" s="37"/>
      <c r="Q1775" s="37"/>
      <c r="R1775" s="37"/>
      <c r="S1775" s="37"/>
      <c r="T1775" s="37"/>
      <c r="U1775" s="37"/>
      <c r="V1775" s="37"/>
      <c r="W1775" s="37"/>
      <c r="X1775" s="37"/>
      <c r="Y1775" s="39"/>
      <c r="Z1775" s="37"/>
      <c r="AA1775" s="40"/>
      <c r="AB1775" s="78"/>
      <c r="AC1775" s="40"/>
    </row>
    <row r="1776" spans="4:29" x14ac:dyDescent="0.35">
      <c r="D1776" s="37"/>
      <c r="E1776" s="37"/>
      <c r="F1776" s="37"/>
      <c r="G1776" s="37"/>
      <c r="H1776" s="37"/>
      <c r="I1776" s="38"/>
      <c r="J1776" s="37"/>
      <c r="K1776" s="38"/>
      <c r="L1776" s="37"/>
      <c r="M1776" s="37"/>
      <c r="N1776" s="37"/>
      <c r="O1776" s="37"/>
      <c r="P1776" s="37"/>
      <c r="Q1776" s="37"/>
      <c r="R1776" s="37"/>
      <c r="S1776" s="37"/>
      <c r="T1776" s="37"/>
      <c r="U1776" s="37"/>
      <c r="V1776" s="37"/>
      <c r="W1776" s="37"/>
      <c r="X1776" s="37"/>
      <c r="Y1776" s="39"/>
      <c r="Z1776" s="37"/>
      <c r="AA1776" s="40"/>
      <c r="AB1776" s="78"/>
      <c r="AC1776" s="40"/>
    </row>
    <row r="1777" spans="4:29" x14ac:dyDescent="0.35">
      <c r="D1777" s="37"/>
      <c r="E1777" s="37"/>
      <c r="F1777" s="37"/>
      <c r="G1777" s="37"/>
      <c r="H1777" s="37"/>
      <c r="I1777" s="38"/>
      <c r="J1777" s="37"/>
      <c r="K1777" s="38"/>
      <c r="L1777" s="37"/>
      <c r="M1777" s="37"/>
      <c r="N1777" s="37"/>
      <c r="O1777" s="37"/>
      <c r="P1777" s="37"/>
      <c r="Q1777" s="37"/>
      <c r="R1777" s="37"/>
      <c r="S1777" s="37"/>
      <c r="T1777" s="37"/>
      <c r="U1777" s="37"/>
      <c r="V1777" s="37"/>
      <c r="W1777" s="37"/>
      <c r="X1777" s="37"/>
      <c r="Y1777" s="39"/>
      <c r="Z1777" s="37"/>
      <c r="AA1777" s="40"/>
      <c r="AB1777" s="78"/>
      <c r="AC1777" s="40"/>
    </row>
    <row r="1778" spans="4:29" x14ac:dyDescent="0.35">
      <c r="D1778" s="37"/>
      <c r="E1778" s="37"/>
      <c r="F1778" s="37"/>
      <c r="G1778" s="37"/>
      <c r="H1778" s="37"/>
      <c r="I1778" s="38"/>
      <c r="J1778" s="37"/>
      <c r="K1778" s="38"/>
      <c r="L1778" s="37"/>
      <c r="M1778" s="37"/>
      <c r="N1778" s="37"/>
      <c r="O1778" s="37"/>
      <c r="P1778" s="37"/>
      <c r="Q1778" s="37"/>
      <c r="R1778" s="37"/>
      <c r="S1778" s="37"/>
      <c r="T1778" s="37"/>
      <c r="U1778" s="37"/>
      <c r="V1778" s="37"/>
      <c r="W1778" s="37"/>
      <c r="X1778" s="37"/>
      <c r="Y1778" s="39"/>
      <c r="Z1778" s="37"/>
      <c r="AA1778" s="40"/>
      <c r="AB1778" s="78"/>
      <c r="AC1778" s="40"/>
    </row>
    <row r="1779" spans="4:29" x14ac:dyDescent="0.35">
      <c r="D1779" s="41"/>
      <c r="E1779" s="41"/>
      <c r="F1779" s="41"/>
      <c r="G1779" s="41"/>
      <c r="H1779" s="41"/>
      <c r="I1779" s="42"/>
      <c r="J1779" s="41"/>
      <c r="K1779" s="42"/>
      <c r="L1779" s="41"/>
      <c r="M1779" s="41"/>
      <c r="N1779" s="41"/>
      <c r="O1779" s="41"/>
      <c r="P1779" s="41"/>
      <c r="Q1779" s="41"/>
      <c r="R1779" s="41"/>
      <c r="S1779" s="41"/>
      <c r="T1779" s="41"/>
      <c r="U1779" s="41"/>
      <c r="V1779" s="41"/>
      <c r="W1779" s="41"/>
      <c r="X1779" s="41"/>
      <c r="Y1779" s="43"/>
      <c r="Z1779" s="41"/>
      <c r="AA1779" s="44"/>
      <c r="AB1779" s="79"/>
      <c r="AC1779" s="44"/>
    </row>
    <row r="1780" spans="4:29" x14ac:dyDescent="0.35">
      <c r="D1780" s="37"/>
      <c r="E1780" s="37"/>
      <c r="F1780" s="37"/>
      <c r="G1780" s="37"/>
      <c r="H1780" s="37"/>
      <c r="I1780" s="38"/>
      <c r="J1780" s="37"/>
      <c r="K1780" s="38"/>
      <c r="L1780" s="37"/>
      <c r="M1780" s="37"/>
      <c r="N1780" s="37"/>
      <c r="O1780" s="37"/>
      <c r="P1780" s="37"/>
      <c r="Q1780" s="37"/>
      <c r="R1780" s="37"/>
      <c r="S1780" s="37"/>
      <c r="T1780" s="37"/>
      <c r="U1780" s="37"/>
      <c r="V1780" s="37"/>
      <c r="W1780" s="37"/>
      <c r="X1780" s="37"/>
      <c r="Y1780" s="39"/>
      <c r="Z1780" s="37"/>
      <c r="AA1780" s="40"/>
      <c r="AB1780" s="78"/>
      <c r="AC1780" s="40"/>
    </row>
    <row r="1781" spans="4:29" x14ac:dyDescent="0.35">
      <c r="D1781" s="37"/>
      <c r="E1781" s="37"/>
      <c r="F1781" s="37"/>
      <c r="G1781" s="37"/>
      <c r="H1781" s="37"/>
      <c r="I1781" s="38"/>
      <c r="J1781" s="37"/>
      <c r="K1781" s="38"/>
      <c r="L1781" s="37"/>
      <c r="M1781" s="37"/>
      <c r="N1781" s="37"/>
      <c r="O1781" s="37"/>
      <c r="P1781" s="37"/>
      <c r="Q1781" s="37"/>
      <c r="R1781" s="37"/>
      <c r="S1781" s="37"/>
      <c r="T1781" s="37"/>
      <c r="U1781" s="37"/>
      <c r="V1781" s="37"/>
      <c r="W1781" s="37"/>
      <c r="X1781" s="37"/>
      <c r="Y1781" s="39"/>
      <c r="Z1781" s="37"/>
      <c r="AA1781" s="40"/>
      <c r="AB1781" s="78"/>
      <c r="AC1781" s="40"/>
    </row>
    <row r="1782" spans="4:29" x14ac:dyDescent="0.35">
      <c r="D1782" s="37"/>
      <c r="E1782" s="37"/>
      <c r="F1782" s="37"/>
      <c r="G1782" s="37"/>
      <c r="H1782" s="37"/>
      <c r="I1782" s="38"/>
      <c r="J1782" s="37"/>
      <c r="K1782" s="38"/>
      <c r="L1782" s="37"/>
      <c r="M1782" s="37"/>
      <c r="N1782" s="37"/>
      <c r="O1782" s="37"/>
      <c r="P1782" s="37"/>
      <c r="Q1782" s="37"/>
      <c r="R1782" s="37"/>
      <c r="S1782" s="37"/>
      <c r="T1782" s="37"/>
      <c r="U1782" s="37"/>
      <c r="V1782" s="37"/>
      <c r="W1782" s="37"/>
      <c r="X1782" s="37"/>
      <c r="Y1782" s="39"/>
      <c r="Z1782" s="37"/>
      <c r="AA1782" s="40"/>
      <c r="AB1782" s="78"/>
      <c r="AC1782" s="40"/>
    </row>
    <row r="1783" spans="4:29" x14ac:dyDescent="0.35">
      <c r="D1783" s="37"/>
      <c r="E1783" s="37"/>
      <c r="F1783" s="37"/>
      <c r="G1783" s="37"/>
      <c r="H1783" s="37"/>
      <c r="I1783" s="38"/>
      <c r="J1783" s="37"/>
      <c r="K1783" s="38"/>
      <c r="L1783" s="37"/>
      <c r="M1783" s="37"/>
      <c r="N1783" s="37"/>
      <c r="O1783" s="37"/>
      <c r="P1783" s="37"/>
      <c r="Q1783" s="37"/>
      <c r="R1783" s="37"/>
      <c r="S1783" s="37"/>
      <c r="T1783" s="37"/>
      <c r="U1783" s="37"/>
      <c r="V1783" s="37"/>
      <c r="W1783" s="37"/>
      <c r="X1783" s="37"/>
      <c r="Y1783" s="39"/>
      <c r="Z1783" s="37"/>
      <c r="AA1783" s="40"/>
      <c r="AB1783" s="78"/>
      <c r="AC1783" s="40"/>
    </row>
    <row r="1784" spans="4:29" x14ac:dyDescent="0.35">
      <c r="D1784" s="37"/>
      <c r="E1784" s="37"/>
      <c r="F1784" s="37"/>
      <c r="G1784" s="37"/>
      <c r="H1784" s="37"/>
      <c r="I1784" s="38"/>
      <c r="J1784" s="37"/>
      <c r="K1784" s="38"/>
      <c r="L1784" s="37"/>
      <c r="M1784" s="37"/>
      <c r="N1784" s="37"/>
      <c r="O1784" s="37"/>
      <c r="P1784" s="37"/>
      <c r="Q1784" s="37"/>
      <c r="R1784" s="37"/>
      <c r="S1784" s="37"/>
      <c r="T1784" s="37"/>
      <c r="U1784" s="37"/>
      <c r="V1784" s="37"/>
      <c r="W1784" s="37"/>
      <c r="X1784" s="37"/>
      <c r="Y1784" s="39"/>
      <c r="Z1784" s="37"/>
      <c r="AA1784" s="40"/>
      <c r="AB1784" s="78"/>
      <c r="AC1784" s="40"/>
    </row>
    <row r="1785" spans="4:29" x14ac:dyDescent="0.35">
      <c r="D1785" s="37"/>
      <c r="E1785" s="37"/>
      <c r="F1785" s="37"/>
      <c r="G1785" s="37"/>
      <c r="H1785" s="37"/>
      <c r="I1785" s="38"/>
      <c r="J1785" s="37"/>
      <c r="K1785" s="38"/>
      <c r="L1785" s="37"/>
      <c r="M1785" s="37"/>
      <c r="N1785" s="37"/>
      <c r="O1785" s="37"/>
      <c r="P1785" s="37"/>
      <c r="Q1785" s="37"/>
      <c r="R1785" s="37"/>
      <c r="S1785" s="37"/>
      <c r="T1785" s="37"/>
      <c r="U1785" s="37"/>
      <c r="V1785" s="37"/>
      <c r="W1785" s="37"/>
      <c r="X1785" s="37"/>
      <c r="Y1785" s="39"/>
      <c r="Z1785" s="37"/>
      <c r="AA1785" s="40"/>
      <c r="AB1785" s="78"/>
      <c r="AC1785" s="40"/>
    </row>
    <row r="1786" spans="4:29" x14ac:dyDescent="0.35">
      <c r="D1786" s="37"/>
      <c r="E1786" s="37"/>
      <c r="F1786" s="37"/>
      <c r="G1786" s="37"/>
      <c r="H1786" s="37"/>
      <c r="I1786" s="38"/>
      <c r="J1786" s="37"/>
      <c r="K1786" s="38"/>
      <c r="L1786" s="37"/>
      <c r="M1786" s="37"/>
      <c r="N1786" s="37"/>
      <c r="O1786" s="37"/>
      <c r="P1786" s="37"/>
      <c r="Q1786" s="37"/>
      <c r="R1786" s="37"/>
      <c r="S1786" s="37"/>
      <c r="T1786" s="37"/>
      <c r="U1786" s="37"/>
      <c r="V1786" s="37"/>
      <c r="W1786" s="37"/>
      <c r="X1786" s="37"/>
      <c r="Y1786" s="39"/>
      <c r="Z1786" s="37"/>
      <c r="AA1786" s="40"/>
      <c r="AB1786" s="78"/>
      <c r="AC1786" s="40"/>
    </row>
    <row r="1787" spans="4:29" x14ac:dyDescent="0.35">
      <c r="D1787" s="41"/>
      <c r="E1787" s="41"/>
      <c r="F1787" s="41"/>
      <c r="G1787" s="41"/>
      <c r="H1787" s="41"/>
      <c r="I1787" s="42"/>
      <c r="J1787" s="41"/>
      <c r="K1787" s="42"/>
      <c r="L1787" s="41"/>
      <c r="M1787" s="41"/>
      <c r="N1787" s="41"/>
      <c r="O1787" s="41"/>
      <c r="P1787" s="41"/>
      <c r="Q1787" s="41"/>
      <c r="R1787" s="41"/>
      <c r="S1787" s="41"/>
      <c r="T1787" s="41"/>
      <c r="U1787" s="41"/>
      <c r="V1787" s="41"/>
      <c r="W1787" s="41"/>
      <c r="X1787" s="41"/>
      <c r="Y1787" s="43"/>
      <c r="Z1787" s="41"/>
      <c r="AA1787" s="44"/>
      <c r="AB1787" s="79"/>
      <c r="AC1787" s="44"/>
    </row>
    <row r="1788" spans="4:29" x14ac:dyDescent="0.35">
      <c r="D1788" s="37"/>
      <c r="E1788" s="37"/>
      <c r="F1788" s="37"/>
      <c r="G1788" s="37"/>
      <c r="H1788" s="37"/>
      <c r="I1788" s="38"/>
      <c r="J1788" s="37"/>
      <c r="K1788" s="38"/>
      <c r="L1788" s="37"/>
      <c r="M1788" s="37"/>
      <c r="N1788" s="37"/>
      <c r="O1788" s="37"/>
      <c r="P1788" s="37"/>
      <c r="Q1788" s="37"/>
      <c r="R1788" s="37"/>
      <c r="S1788" s="37"/>
      <c r="T1788" s="37"/>
      <c r="U1788" s="37"/>
      <c r="V1788" s="37"/>
      <c r="W1788" s="37"/>
      <c r="X1788" s="37"/>
      <c r="Y1788" s="39"/>
      <c r="Z1788" s="37"/>
      <c r="AA1788" s="40"/>
      <c r="AB1788" s="78"/>
      <c r="AC1788" s="40"/>
    </row>
    <row r="1789" spans="4:29" x14ac:dyDescent="0.35">
      <c r="D1789" s="37"/>
      <c r="E1789" s="37"/>
      <c r="F1789" s="37"/>
      <c r="G1789" s="37"/>
      <c r="H1789" s="37"/>
      <c r="I1789" s="38"/>
      <c r="J1789" s="37"/>
      <c r="K1789" s="38"/>
      <c r="L1789" s="37"/>
      <c r="M1789" s="37"/>
      <c r="N1789" s="37"/>
      <c r="O1789" s="37"/>
      <c r="P1789" s="37"/>
      <c r="Q1789" s="37"/>
      <c r="R1789" s="37"/>
      <c r="S1789" s="37"/>
      <c r="T1789" s="37"/>
      <c r="U1789" s="37"/>
      <c r="V1789" s="37"/>
      <c r="W1789" s="37"/>
      <c r="X1789" s="37"/>
      <c r="Y1789" s="39"/>
      <c r="Z1789" s="37"/>
      <c r="AA1789" s="40"/>
      <c r="AB1789" s="78"/>
      <c r="AC1789" s="40"/>
    </row>
    <row r="1790" spans="4:29" x14ac:dyDescent="0.35">
      <c r="D1790" s="37"/>
      <c r="E1790" s="37"/>
      <c r="F1790" s="37"/>
      <c r="G1790" s="37"/>
      <c r="H1790" s="37"/>
      <c r="I1790" s="38"/>
      <c r="J1790" s="37"/>
      <c r="K1790" s="38"/>
      <c r="L1790" s="37"/>
      <c r="M1790" s="37"/>
      <c r="N1790" s="37"/>
      <c r="O1790" s="37"/>
      <c r="P1790" s="37"/>
      <c r="Q1790" s="37"/>
      <c r="R1790" s="37"/>
      <c r="S1790" s="37"/>
      <c r="T1790" s="37"/>
      <c r="U1790" s="37"/>
      <c r="V1790" s="37"/>
      <c r="W1790" s="37"/>
      <c r="X1790" s="37"/>
      <c r="Y1790" s="39"/>
      <c r="Z1790" s="37"/>
      <c r="AA1790" s="40"/>
      <c r="AB1790" s="78"/>
      <c r="AC1790" s="40"/>
    </row>
    <row r="1791" spans="4:29" x14ac:dyDescent="0.35">
      <c r="D1791" s="37"/>
      <c r="E1791" s="37"/>
      <c r="F1791" s="37"/>
      <c r="G1791" s="37"/>
      <c r="H1791" s="37"/>
      <c r="I1791" s="38"/>
      <c r="J1791" s="37"/>
      <c r="K1791" s="38"/>
      <c r="L1791" s="37"/>
      <c r="M1791" s="37"/>
      <c r="N1791" s="37"/>
      <c r="O1791" s="37"/>
      <c r="P1791" s="37"/>
      <c r="Q1791" s="37"/>
      <c r="R1791" s="37"/>
      <c r="S1791" s="37"/>
      <c r="T1791" s="37"/>
      <c r="U1791" s="37"/>
      <c r="V1791" s="37"/>
      <c r="W1791" s="37"/>
      <c r="X1791" s="37"/>
      <c r="Y1791" s="39"/>
      <c r="Z1791" s="37"/>
      <c r="AA1791" s="40"/>
      <c r="AB1791" s="78"/>
      <c r="AC1791" s="40"/>
    </row>
    <row r="1792" spans="4:29" x14ac:dyDescent="0.35">
      <c r="D1792" s="41"/>
      <c r="E1792" s="41"/>
      <c r="F1792" s="41"/>
      <c r="G1792" s="41"/>
      <c r="H1792" s="41"/>
      <c r="I1792" s="42"/>
      <c r="J1792" s="41"/>
      <c r="K1792" s="42"/>
      <c r="L1792" s="41"/>
      <c r="M1792" s="41"/>
      <c r="N1792" s="41"/>
      <c r="O1792" s="41"/>
      <c r="P1792" s="41"/>
      <c r="Q1792" s="41"/>
      <c r="R1792" s="41"/>
      <c r="S1792" s="41"/>
      <c r="T1792" s="41"/>
      <c r="U1792" s="41"/>
      <c r="V1792" s="41"/>
      <c r="W1792" s="41"/>
      <c r="X1792" s="41"/>
      <c r="Y1792" s="43"/>
      <c r="Z1792" s="41"/>
      <c r="AA1792" s="44"/>
      <c r="AB1792" s="79"/>
      <c r="AC1792" s="44"/>
    </row>
    <row r="1793" spans="4:29" x14ac:dyDescent="0.35">
      <c r="D1793" s="37"/>
      <c r="E1793" s="37"/>
      <c r="F1793" s="37"/>
      <c r="G1793" s="37"/>
      <c r="H1793" s="37"/>
      <c r="I1793" s="38"/>
      <c r="J1793" s="37"/>
      <c r="K1793" s="38"/>
      <c r="L1793" s="37"/>
      <c r="M1793" s="37"/>
      <c r="N1793" s="37"/>
      <c r="O1793" s="37"/>
      <c r="P1793" s="37"/>
      <c r="Q1793" s="37"/>
      <c r="R1793" s="37"/>
      <c r="S1793" s="37"/>
      <c r="T1793" s="37"/>
      <c r="U1793" s="37"/>
      <c r="V1793" s="37"/>
      <c r="W1793" s="37"/>
      <c r="X1793" s="37"/>
      <c r="Y1793" s="39"/>
      <c r="Z1793" s="37"/>
      <c r="AA1793" s="40"/>
      <c r="AB1793" s="78"/>
      <c r="AC1793" s="40"/>
    </row>
    <row r="1794" spans="4:29" x14ac:dyDescent="0.35">
      <c r="D1794" s="37"/>
      <c r="E1794" s="37"/>
      <c r="F1794" s="37"/>
      <c r="G1794" s="37"/>
      <c r="H1794" s="37"/>
      <c r="I1794" s="38"/>
      <c r="J1794" s="37"/>
      <c r="K1794" s="38"/>
      <c r="L1794" s="37"/>
      <c r="M1794" s="37"/>
      <c r="N1794" s="37"/>
      <c r="O1794" s="37"/>
      <c r="P1794" s="37"/>
      <c r="Q1794" s="37"/>
      <c r="R1794" s="37"/>
      <c r="S1794" s="37"/>
      <c r="T1794" s="37"/>
      <c r="U1794" s="37"/>
      <c r="V1794" s="37"/>
      <c r="W1794" s="37"/>
      <c r="X1794" s="37"/>
      <c r="Y1794" s="39"/>
      <c r="Z1794" s="37"/>
      <c r="AA1794" s="40"/>
      <c r="AB1794" s="78"/>
      <c r="AC1794" s="40"/>
    </row>
    <row r="1795" spans="4:29" x14ac:dyDescent="0.35">
      <c r="D1795" s="37"/>
      <c r="E1795" s="37"/>
      <c r="F1795" s="37"/>
      <c r="G1795" s="37"/>
      <c r="H1795" s="37"/>
      <c r="I1795" s="38"/>
      <c r="J1795" s="37"/>
      <c r="K1795" s="38"/>
      <c r="L1795" s="37"/>
      <c r="M1795" s="37"/>
      <c r="N1795" s="37"/>
      <c r="O1795" s="37"/>
      <c r="P1795" s="37"/>
      <c r="Q1795" s="37"/>
      <c r="R1795" s="37"/>
      <c r="S1795" s="37"/>
      <c r="T1795" s="37"/>
      <c r="U1795" s="37"/>
      <c r="V1795" s="37"/>
      <c r="W1795" s="37"/>
      <c r="X1795" s="37"/>
      <c r="Y1795" s="39"/>
      <c r="Z1795" s="37"/>
      <c r="AA1795" s="40"/>
      <c r="AB1795" s="78"/>
      <c r="AC1795" s="40"/>
    </row>
    <row r="1796" spans="4:29" x14ac:dyDescent="0.35">
      <c r="D1796" s="37"/>
      <c r="E1796" s="37"/>
      <c r="F1796" s="37"/>
      <c r="G1796" s="37"/>
      <c r="H1796" s="37"/>
      <c r="I1796" s="38"/>
      <c r="J1796" s="37"/>
      <c r="K1796" s="38"/>
      <c r="L1796" s="37"/>
      <c r="M1796" s="37"/>
      <c r="N1796" s="37"/>
      <c r="O1796" s="37"/>
      <c r="P1796" s="37"/>
      <c r="Q1796" s="37"/>
      <c r="R1796" s="37"/>
      <c r="S1796" s="37"/>
      <c r="T1796" s="37"/>
      <c r="U1796" s="37"/>
      <c r="V1796" s="37"/>
      <c r="W1796" s="37"/>
      <c r="X1796" s="37"/>
      <c r="Y1796" s="39"/>
      <c r="Z1796" s="37"/>
      <c r="AA1796" s="40"/>
      <c r="AB1796" s="78"/>
      <c r="AC1796" s="40"/>
    </row>
    <row r="1797" spans="4:29" x14ac:dyDescent="0.35">
      <c r="D1797" s="37"/>
      <c r="E1797" s="37"/>
      <c r="F1797" s="37"/>
      <c r="G1797" s="37"/>
      <c r="H1797" s="37"/>
      <c r="I1797" s="38"/>
      <c r="J1797" s="37"/>
      <c r="K1797" s="38"/>
      <c r="L1797" s="37"/>
      <c r="M1797" s="37"/>
      <c r="N1797" s="37"/>
      <c r="O1797" s="37"/>
      <c r="P1797" s="37"/>
      <c r="Q1797" s="37"/>
      <c r="R1797" s="37"/>
      <c r="S1797" s="37"/>
      <c r="T1797" s="37"/>
      <c r="U1797" s="37"/>
      <c r="V1797" s="37"/>
      <c r="W1797" s="37"/>
      <c r="X1797" s="37"/>
      <c r="Y1797" s="39"/>
      <c r="Z1797" s="37"/>
      <c r="AA1797" s="40"/>
      <c r="AB1797" s="78"/>
      <c r="AC1797" s="40"/>
    </row>
    <row r="1798" spans="4:29" x14ac:dyDescent="0.35">
      <c r="D1798" s="37"/>
      <c r="E1798" s="37"/>
      <c r="F1798" s="37"/>
      <c r="G1798" s="37"/>
      <c r="H1798" s="37"/>
      <c r="I1798" s="38"/>
      <c r="J1798" s="37"/>
      <c r="K1798" s="38"/>
      <c r="L1798" s="37"/>
      <c r="M1798" s="37"/>
      <c r="N1798" s="37"/>
      <c r="O1798" s="37"/>
      <c r="P1798" s="37"/>
      <c r="Q1798" s="37"/>
      <c r="R1798" s="37"/>
      <c r="S1798" s="37"/>
      <c r="T1798" s="37"/>
      <c r="U1798" s="37"/>
      <c r="V1798" s="37"/>
      <c r="W1798" s="37"/>
      <c r="X1798" s="37"/>
      <c r="Y1798" s="39"/>
      <c r="Z1798" s="37"/>
      <c r="AA1798" s="40"/>
      <c r="AB1798" s="78"/>
      <c r="AC1798" s="40"/>
    </row>
    <row r="1799" spans="4:29" x14ac:dyDescent="0.35">
      <c r="D1799" s="41"/>
      <c r="E1799" s="41"/>
      <c r="F1799" s="41"/>
      <c r="G1799" s="41"/>
      <c r="H1799" s="41"/>
      <c r="I1799" s="42"/>
      <c r="J1799" s="41"/>
      <c r="K1799" s="42"/>
      <c r="L1799" s="41"/>
      <c r="M1799" s="41"/>
      <c r="N1799" s="41"/>
      <c r="O1799" s="41"/>
      <c r="P1799" s="41"/>
      <c r="Q1799" s="41"/>
      <c r="R1799" s="41"/>
      <c r="S1799" s="41"/>
      <c r="T1799" s="41"/>
      <c r="U1799" s="41"/>
      <c r="V1799" s="41"/>
      <c r="W1799" s="41"/>
      <c r="X1799" s="41"/>
      <c r="Y1799" s="43"/>
      <c r="Z1799" s="41"/>
      <c r="AA1799" s="44"/>
      <c r="AB1799" s="79"/>
      <c r="AC1799" s="44"/>
    </row>
    <row r="1800" spans="4:29" x14ac:dyDescent="0.35">
      <c r="D1800" s="37"/>
      <c r="E1800" s="37"/>
      <c r="F1800" s="37"/>
      <c r="G1800" s="37"/>
      <c r="H1800" s="37"/>
      <c r="I1800" s="38"/>
      <c r="J1800" s="37"/>
      <c r="K1800" s="38"/>
      <c r="L1800" s="37"/>
      <c r="M1800" s="37"/>
      <c r="N1800" s="37"/>
      <c r="O1800" s="37"/>
      <c r="P1800" s="37"/>
      <c r="Q1800" s="37"/>
      <c r="R1800" s="37"/>
      <c r="S1800" s="37"/>
      <c r="T1800" s="37"/>
      <c r="U1800" s="37"/>
      <c r="V1800" s="37"/>
      <c r="W1800" s="37"/>
      <c r="X1800" s="37"/>
      <c r="Y1800" s="39"/>
      <c r="Z1800" s="37"/>
      <c r="AA1800" s="40"/>
      <c r="AB1800" s="78"/>
      <c r="AC1800" s="40"/>
    </row>
    <row r="1801" spans="4:29" x14ac:dyDescent="0.35">
      <c r="D1801" s="37"/>
      <c r="E1801" s="37"/>
      <c r="F1801" s="37"/>
      <c r="G1801" s="37"/>
      <c r="H1801" s="37"/>
      <c r="I1801" s="38"/>
      <c r="J1801" s="37"/>
      <c r="K1801" s="38"/>
      <c r="L1801" s="37"/>
      <c r="M1801" s="37"/>
      <c r="N1801" s="37"/>
      <c r="O1801" s="37"/>
      <c r="P1801" s="37"/>
      <c r="Q1801" s="37"/>
      <c r="R1801" s="37"/>
      <c r="S1801" s="37"/>
      <c r="T1801" s="37"/>
      <c r="U1801" s="37"/>
      <c r="V1801" s="37"/>
      <c r="W1801" s="37"/>
      <c r="X1801" s="37"/>
      <c r="Y1801" s="39"/>
      <c r="Z1801" s="37"/>
      <c r="AA1801" s="40"/>
      <c r="AB1801" s="78"/>
      <c r="AC1801" s="40"/>
    </row>
    <row r="1802" spans="4:29" x14ac:dyDescent="0.35">
      <c r="D1802" s="37"/>
      <c r="E1802" s="37"/>
      <c r="F1802" s="37"/>
      <c r="G1802" s="37"/>
      <c r="H1802" s="37"/>
      <c r="I1802" s="38"/>
      <c r="J1802" s="37"/>
      <c r="K1802" s="38"/>
      <c r="L1802" s="37"/>
      <c r="M1802" s="37"/>
      <c r="N1802" s="37"/>
      <c r="O1802" s="37"/>
      <c r="P1802" s="37"/>
      <c r="Q1802" s="37"/>
      <c r="R1802" s="37"/>
      <c r="S1802" s="37"/>
      <c r="T1802" s="37"/>
      <c r="U1802" s="37"/>
      <c r="V1802" s="37"/>
      <c r="W1802" s="37"/>
      <c r="X1802" s="37"/>
      <c r="Y1802" s="39"/>
      <c r="Z1802" s="37"/>
      <c r="AA1802" s="40"/>
      <c r="AB1802" s="78"/>
      <c r="AC1802" s="40"/>
    </row>
    <row r="1803" spans="4:29" x14ac:dyDescent="0.35">
      <c r="D1803" s="41"/>
      <c r="E1803" s="41"/>
      <c r="F1803" s="41"/>
      <c r="G1803" s="41"/>
      <c r="H1803" s="41"/>
      <c r="I1803" s="42"/>
      <c r="J1803" s="41"/>
      <c r="K1803" s="42"/>
      <c r="L1803" s="41"/>
      <c r="M1803" s="41"/>
      <c r="N1803" s="41"/>
      <c r="O1803" s="41"/>
      <c r="P1803" s="41"/>
      <c r="Q1803" s="41"/>
      <c r="R1803" s="41"/>
      <c r="S1803" s="41"/>
      <c r="T1803" s="41"/>
      <c r="U1803" s="41"/>
      <c r="V1803" s="41"/>
      <c r="W1803" s="41"/>
      <c r="X1803" s="41"/>
      <c r="Y1803" s="43"/>
      <c r="Z1803" s="41"/>
      <c r="AA1803" s="44"/>
      <c r="AB1803" s="79"/>
      <c r="AC1803" s="44"/>
    </row>
    <row r="1804" spans="4:29" x14ac:dyDescent="0.35">
      <c r="D1804" s="37"/>
      <c r="E1804" s="37"/>
      <c r="F1804" s="37"/>
      <c r="G1804" s="37"/>
      <c r="H1804" s="37"/>
      <c r="I1804" s="38"/>
      <c r="J1804" s="37"/>
      <c r="K1804" s="38"/>
      <c r="L1804" s="37"/>
      <c r="M1804" s="37"/>
      <c r="N1804" s="37"/>
      <c r="O1804" s="37"/>
      <c r="P1804" s="37"/>
      <c r="Q1804" s="37"/>
      <c r="R1804" s="37"/>
      <c r="S1804" s="37"/>
      <c r="T1804" s="37"/>
      <c r="U1804" s="37"/>
      <c r="V1804" s="37"/>
      <c r="W1804" s="37"/>
      <c r="X1804" s="37"/>
      <c r="Y1804" s="39"/>
      <c r="Z1804" s="37"/>
      <c r="AA1804" s="40"/>
      <c r="AB1804" s="78"/>
      <c r="AC1804" s="40"/>
    </row>
    <row r="1805" spans="4:29" x14ac:dyDescent="0.35">
      <c r="D1805" s="37"/>
      <c r="E1805" s="37"/>
      <c r="F1805" s="37"/>
      <c r="G1805" s="37"/>
      <c r="H1805" s="37"/>
      <c r="I1805" s="38"/>
      <c r="J1805" s="37"/>
      <c r="K1805" s="38"/>
      <c r="L1805" s="37"/>
      <c r="M1805" s="37"/>
      <c r="N1805" s="37"/>
      <c r="O1805" s="37"/>
      <c r="P1805" s="37"/>
      <c r="Q1805" s="37"/>
      <c r="R1805" s="37"/>
      <c r="S1805" s="37"/>
      <c r="T1805" s="37"/>
      <c r="U1805" s="37"/>
      <c r="V1805" s="37"/>
      <c r="W1805" s="37"/>
      <c r="X1805" s="37"/>
      <c r="Y1805" s="39"/>
      <c r="Z1805" s="37"/>
      <c r="AA1805" s="40"/>
      <c r="AB1805" s="78"/>
      <c r="AC1805" s="40"/>
    </row>
    <row r="1806" spans="4:29" x14ac:dyDescent="0.35">
      <c r="D1806" s="37"/>
      <c r="E1806" s="37"/>
      <c r="F1806" s="37"/>
      <c r="G1806" s="37"/>
      <c r="H1806" s="37"/>
      <c r="I1806" s="38"/>
      <c r="J1806" s="37"/>
      <c r="K1806" s="38"/>
      <c r="L1806" s="37"/>
      <c r="M1806" s="37"/>
      <c r="N1806" s="37"/>
      <c r="O1806" s="37"/>
      <c r="P1806" s="37"/>
      <c r="Q1806" s="37"/>
      <c r="R1806" s="37"/>
      <c r="S1806" s="37"/>
      <c r="T1806" s="37"/>
      <c r="U1806" s="37"/>
      <c r="V1806" s="37"/>
      <c r="W1806" s="37"/>
      <c r="X1806" s="37"/>
      <c r="Y1806" s="39"/>
      <c r="Z1806" s="37"/>
      <c r="AA1806" s="40"/>
      <c r="AB1806" s="78"/>
      <c r="AC1806" s="40"/>
    </row>
    <row r="1807" spans="4:29" x14ac:dyDescent="0.35">
      <c r="D1807" s="37"/>
      <c r="E1807" s="37"/>
      <c r="F1807" s="37"/>
      <c r="G1807" s="37"/>
      <c r="H1807" s="37"/>
      <c r="I1807" s="38"/>
      <c r="J1807" s="37"/>
      <c r="K1807" s="38"/>
      <c r="L1807" s="37"/>
      <c r="M1807" s="37"/>
      <c r="N1807" s="37"/>
      <c r="O1807" s="37"/>
      <c r="P1807" s="37"/>
      <c r="Q1807" s="37"/>
      <c r="R1807" s="37"/>
      <c r="S1807" s="37"/>
      <c r="T1807" s="37"/>
      <c r="U1807" s="37"/>
      <c r="V1807" s="37"/>
      <c r="W1807" s="37"/>
      <c r="X1807" s="37"/>
      <c r="Y1807" s="39"/>
      <c r="Z1807" s="37"/>
      <c r="AA1807" s="40"/>
      <c r="AB1807" s="78"/>
      <c r="AC1807" s="40"/>
    </row>
    <row r="1808" spans="4:29" x14ac:dyDescent="0.35">
      <c r="D1808" s="37"/>
      <c r="E1808" s="37"/>
      <c r="F1808" s="37"/>
      <c r="G1808" s="37"/>
      <c r="H1808" s="37"/>
      <c r="I1808" s="38"/>
      <c r="J1808" s="37"/>
      <c r="K1808" s="38"/>
      <c r="L1808" s="37"/>
      <c r="M1808" s="37"/>
      <c r="N1808" s="37"/>
      <c r="O1808" s="37"/>
      <c r="P1808" s="37"/>
      <c r="Q1808" s="37"/>
      <c r="R1808" s="37"/>
      <c r="S1808" s="37"/>
      <c r="T1808" s="37"/>
      <c r="U1808" s="37"/>
      <c r="V1808" s="37"/>
      <c r="W1808" s="37"/>
      <c r="X1808" s="37"/>
      <c r="Y1808" s="39"/>
      <c r="Z1808" s="37"/>
      <c r="AA1808" s="40"/>
      <c r="AB1808" s="78"/>
      <c r="AC1808" s="40"/>
    </row>
    <row r="1809" spans="4:29" x14ac:dyDescent="0.35">
      <c r="D1809" s="37"/>
      <c r="E1809" s="37"/>
      <c r="F1809" s="37"/>
      <c r="G1809" s="37"/>
      <c r="H1809" s="37"/>
      <c r="I1809" s="38"/>
      <c r="J1809" s="37"/>
      <c r="K1809" s="38"/>
      <c r="L1809" s="37"/>
      <c r="M1809" s="37"/>
      <c r="N1809" s="37"/>
      <c r="O1809" s="37"/>
      <c r="P1809" s="37"/>
      <c r="Q1809" s="37"/>
      <c r="R1809" s="37"/>
      <c r="S1809" s="37"/>
      <c r="T1809" s="37"/>
      <c r="U1809" s="37"/>
      <c r="V1809" s="37"/>
      <c r="W1809" s="37"/>
      <c r="X1809" s="37"/>
      <c r="Y1809" s="39"/>
      <c r="Z1809" s="37"/>
      <c r="AA1809" s="40"/>
      <c r="AB1809" s="78"/>
      <c r="AC1809" s="40"/>
    </row>
    <row r="1810" spans="4:29" x14ac:dyDescent="0.35">
      <c r="D1810" s="37"/>
      <c r="E1810" s="37"/>
      <c r="F1810" s="37"/>
      <c r="G1810" s="37"/>
      <c r="H1810" s="37"/>
      <c r="I1810" s="38"/>
      <c r="J1810" s="37"/>
      <c r="K1810" s="38"/>
      <c r="L1810" s="37"/>
      <c r="M1810" s="37"/>
      <c r="N1810" s="37"/>
      <c r="O1810" s="37"/>
      <c r="P1810" s="37"/>
      <c r="Q1810" s="37"/>
      <c r="R1810" s="37"/>
      <c r="S1810" s="37"/>
      <c r="T1810" s="37"/>
      <c r="U1810" s="37"/>
      <c r="V1810" s="37"/>
      <c r="W1810" s="37"/>
      <c r="X1810" s="37"/>
      <c r="Y1810" s="39"/>
      <c r="Z1810" s="37"/>
      <c r="AA1810" s="40"/>
      <c r="AB1810" s="78"/>
      <c r="AC1810" s="40"/>
    </row>
    <row r="1811" spans="4:29" x14ac:dyDescent="0.35">
      <c r="D1811" s="37"/>
      <c r="E1811" s="37"/>
      <c r="F1811" s="37"/>
      <c r="G1811" s="37"/>
      <c r="H1811" s="37"/>
      <c r="I1811" s="38"/>
      <c r="J1811" s="37"/>
      <c r="K1811" s="38"/>
      <c r="L1811" s="37"/>
      <c r="M1811" s="37"/>
      <c r="N1811" s="37"/>
      <c r="O1811" s="37"/>
      <c r="P1811" s="37"/>
      <c r="Q1811" s="37"/>
      <c r="R1811" s="37"/>
      <c r="S1811" s="37"/>
      <c r="T1811" s="37"/>
      <c r="U1811" s="37"/>
      <c r="V1811" s="37"/>
      <c r="W1811" s="37"/>
      <c r="X1811" s="37"/>
      <c r="Y1811" s="39"/>
      <c r="Z1811" s="37"/>
      <c r="AA1811" s="40"/>
      <c r="AB1811" s="78"/>
      <c r="AC1811" s="40"/>
    </row>
    <row r="1812" spans="4:29" x14ac:dyDescent="0.35">
      <c r="D1812" s="41"/>
      <c r="E1812" s="41"/>
      <c r="F1812" s="41"/>
      <c r="G1812" s="41"/>
      <c r="H1812" s="41"/>
      <c r="I1812" s="42"/>
      <c r="J1812" s="41"/>
      <c r="K1812" s="42"/>
      <c r="L1812" s="41"/>
      <c r="M1812" s="41"/>
      <c r="N1812" s="41"/>
      <c r="O1812" s="41"/>
      <c r="P1812" s="41"/>
      <c r="Q1812" s="41"/>
      <c r="R1812" s="41"/>
      <c r="S1812" s="41"/>
      <c r="T1812" s="41"/>
      <c r="U1812" s="41"/>
      <c r="V1812" s="41"/>
      <c r="W1812" s="41"/>
      <c r="X1812" s="41"/>
      <c r="Y1812" s="43"/>
      <c r="Z1812" s="41"/>
      <c r="AA1812" s="44"/>
      <c r="AB1812" s="79"/>
      <c r="AC1812" s="44"/>
    </row>
    <row r="1813" spans="4:29" x14ac:dyDescent="0.35">
      <c r="D1813" s="37"/>
      <c r="E1813" s="37"/>
      <c r="F1813" s="37"/>
      <c r="G1813" s="37"/>
      <c r="H1813" s="37"/>
      <c r="I1813" s="38"/>
      <c r="J1813" s="37"/>
      <c r="K1813" s="38"/>
      <c r="L1813" s="37"/>
      <c r="M1813" s="37"/>
      <c r="N1813" s="37"/>
      <c r="O1813" s="37"/>
      <c r="P1813" s="37"/>
      <c r="Q1813" s="37"/>
      <c r="R1813" s="37"/>
      <c r="S1813" s="37"/>
      <c r="T1813" s="37"/>
      <c r="U1813" s="37"/>
      <c r="V1813" s="37"/>
      <c r="W1813" s="37"/>
      <c r="X1813" s="37"/>
      <c r="Y1813" s="39"/>
      <c r="Z1813" s="37"/>
      <c r="AA1813" s="40"/>
      <c r="AB1813" s="78"/>
      <c r="AC1813" s="40"/>
    </row>
    <row r="1814" spans="4:29" x14ac:dyDescent="0.35">
      <c r="D1814" s="37"/>
      <c r="E1814" s="37"/>
      <c r="F1814" s="37"/>
      <c r="G1814" s="37"/>
      <c r="H1814" s="37"/>
      <c r="I1814" s="38"/>
      <c r="J1814" s="37"/>
      <c r="K1814" s="38"/>
      <c r="L1814" s="37"/>
      <c r="M1814" s="37"/>
      <c r="N1814" s="37"/>
      <c r="O1814" s="37"/>
      <c r="P1814" s="37"/>
      <c r="Q1814" s="37"/>
      <c r="R1814" s="37"/>
      <c r="S1814" s="37"/>
      <c r="T1814" s="37"/>
      <c r="U1814" s="37"/>
      <c r="V1814" s="37"/>
      <c r="W1814" s="37"/>
      <c r="X1814" s="37"/>
      <c r="Y1814" s="39"/>
      <c r="Z1814" s="37"/>
      <c r="AA1814" s="40"/>
      <c r="AB1814" s="78"/>
      <c r="AC1814" s="40"/>
    </row>
    <row r="1815" spans="4:29" x14ac:dyDescent="0.35">
      <c r="D1815" s="37"/>
      <c r="E1815" s="37"/>
      <c r="F1815" s="37"/>
      <c r="G1815" s="37"/>
      <c r="H1815" s="37"/>
      <c r="I1815" s="38"/>
      <c r="J1815" s="37"/>
      <c r="K1815" s="38"/>
      <c r="L1815" s="37"/>
      <c r="M1815" s="37"/>
      <c r="N1815" s="37"/>
      <c r="O1815" s="37"/>
      <c r="P1815" s="37"/>
      <c r="Q1815" s="37"/>
      <c r="R1815" s="37"/>
      <c r="S1815" s="37"/>
      <c r="T1815" s="37"/>
      <c r="U1815" s="37"/>
      <c r="V1815" s="37"/>
      <c r="W1815" s="37"/>
      <c r="X1815" s="37"/>
      <c r="Y1815" s="39"/>
      <c r="Z1815" s="37"/>
      <c r="AA1815" s="40"/>
      <c r="AB1815" s="78"/>
      <c r="AC1815" s="40"/>
    </row>
    <row r="1816" spans="4:29" x14ac:dyDescent="0.35">
      <c r="D1816" s="41"/>
      <c r="E1816" s="41"/>
      <c r="F1816" s="41"/>
      <c r="G1816" s="41"/>
      <c r="H1816" s="41"/>
      <c r="I1816" s="42"/>
      <c r="J1816" s="41"/>
      <c r="K1816" s="42"/>
      <c r="L1816" s="41"/>
      <c r="M1816" s="41"/>
      <c r="N1816" s="41"/>
      <c r="O1816" s="41"/>
      <c r="P1816" s="41"/>
      <c r="Q1816" s="41"/>
      <c r="R1816" s="41"/>
      <c r="S1816" s="41"/>
      <c r="T1816" s="41"/>
      <c r="U1816" s="41"/>
      <c r="V1816" s="41"/>
      <c r="W1816" s="41"/>
      <c r="X1816" s="41"/>
      <c r="Y1816" s="43"/>
      <c r="Z1816" s="41"/>
      <c r="AA1816" s="44"/>
      <c r="AB1816" s="79"/>
      <c r="AC1816" s="44"/>
    </row>
    <row r="1817" spans="4:29" x14ac:dyDescent="0.35">
      <c r="D1817" s="37"/>
      <c r="E1817" s="37"/>
      <c r="F1817" s="37"/>
      <c r="G1817" s="37"/>
      <c r="H1817" s="37"/>
      <c r="I1817" s="38"/>
      <c r="J1817" s="37"/>
      <c r="K1817" s="38"/>
      <c r="L1817" s="37"/>
      <c r="M1817" s="37"/>
      <c r="N1817" s="37"/>
      <c r="O1817" s="37"/>
      <c r="P1817" s="37"/>
      <c r="Q1817" s="37"/>
      <c r="R1817" s="37"/>
      <c r="S1817" s="37"/>
      <c r="T1817" s="37"/>
      <c r="U1817" s="37"/>
      <c r="V1817" s="37"/>
      <c r="W1817" s="37"/>
      <c r="X1817" s="37"/>
      <c r="Y1817" s="39"/>
      <c r="Z1817" s="37"/>
      <c r="AA1817" s="40"/>
      <c r="AB1817" s="78"/>
      <c r="AC1817" s="40"/>
    </row>
    <row r="1818" spans="4:29" x14ac:dyDescent="0.35">
      <c r="D1818" s="37"/>
      <c r="E1818" s="37"/>
      <c r="F1818" s="37"/>
      <c r="G1818" s="37"/>
      <c r="H1818" s="37"/>
      <c r="I1818" s="38"/>
      <c r="J1818" s="37"/>
      <c r="K1818" s="38"/>
      <c r="L1818" s="37"/>
      <c r="M1818" s="37"/>
      <c r="N1818" s="37"/>
      <c r="O1818" s="37"/>
      <c r="P1818" s="37"/>
      <c r="Q1818" s="37"/>
      <c r="R1818" s="37"/>
      <c r="S1818" s="37"/>
      <c r="T1818" s="37"/>
      <c r="U1818" s="37"/>
      <c r="V1818" s="37"/>
      <c r="W1818" s="37"/>
      <c r="X1818" s="37"/>
      <c r="Y1818" s="39"/>
      <c r="Z1818" s="37"/>
      <c r="AA1818" s="40"/>
      <c r="AB1818" s="78"/>
      <c r="AC1818" s="40"/>
    </row>
    <row r="1819" spans="4:29" x14ac:dyDescent="0.35">
      <c r="D1819" s="37"/>
      <c r="E1819" s="37"/>
      <c r="F1819" s="37"/>
      <c r="G1819" s="37"/>
      <c r="H1819" s="37"/>
      <c r="I1819" s="38"/>
      <c r="J1819" s="37"/>
      <c r="K1819" s="38"/>
      <c r="L1819" s="37"/>
      <c r="M1819" s="37"/>
      <c r="N1819" s="37"/>
      <c r="O1819" s="37"/>
      <c r="P1819" s="37"/>
      <c r="Q1819" s="37"/>
      <c r="R1819" s="37"/>
      <c r="S1819" s="37"/>
      <c r="T1819" s="37"/>
      <c r="U1819" s="37"/>
      <c r="V1819" s="37"/>
      <c r="W1819" s="37"/>
      <c r="X1819" s="37"/>
      <c r="Y1819" s="39"/>
      <c r="Z1819" s="37"/>
      <c r="AA1819" s="40"/>
      <c r="AB1819" s="78"/>
      <c r="AC1819" s="40"/>
    </row>
    <row r="1820" spans="4:29" x14ac:dyDescent="0.35">
      <c r="D1820" s="37"/>
      <c r="E1820" s="37"/>
      <c r="F1820" s="37"/>
      <c r="G1820" s="37"/>
      <c r="H1820" s="37"/>
      <c r="I1820" s="38"/>
      <c r="J1820" s="37"/>
      <c r="K1820" s="38"/>
      <c r="L1820" s="37"/>
      <c r="M1820" s="37"/>
      <c r="N1820" s="37"/>
      <c r="O1820" s="37"/>
      <c r="P1820" s="37"/>
      <c r="Q1820" s="37"/>
      <c r="R1820" s="37"/>
      <c r="S1820" s="37"/>
      <c r="T1820" s="37"/>
      <c r="U1820" s="37"/>
      <c r="V1820" s="37"/>
      <c r="W1820" s="37"/>
      <c r="X1820" s="37"/>
      <c r="Y1820" s="39"/>
      <c r="Z1820" s="37"/>
      <c r="AA1820" s="40"/>
      <c r="AB1820" s="78"/>
      <c r="AC1820" s="40"/>
    </row>
    <row r="1821" spans="4:29" x14ac:dyDescent="0.35">
      <c r="D1821" s="37"/>
      <c r="E1821" s="37"/>
      <c r="F1821" s="37"/>
      <c r="G1821" s="37"/>
      <c r="H1821" s="37"/>
      <c r="I1821" s="38"/>
      <c r="J1821" s="37"/>
      <c r="K1821" s="38"/>
      <c r="L1821" s="37"/>
      <c r="M1821" s="37"/>
      <c r="N1821" s="37"/>
      <c r="O1821" s="37"/>
      <c r="P1821" s="37"/>
      <c r="Q1821" s="37"/>
      <c r="R1821" s="37"/>
      <c r="S1821" s="37"/>
      <c r="T1821" s="37"/>
      <c r="U1821" s="37"/>
      <c r="V1821" s="37"/>
      <c r="W1821" s="37"/>
      <c r="X1821" s="37"/>
      <c r="Y1821" s="39"/>
      <c r="Z1821" s="37"/>
      <c r="AA1821" s="40"/>
      <c r="AB1821" s="78"/>
      <c r="AC1821" s="40"/>
    </row>
    <row r="1822" spans="4:29" x14ac:dyDescent="0.35">
      <c r="D1822" s="37"/>
      <c r="E1822" s="37"/>
      <c r="F1822" s="37"/>
      <c r="G1822" s="37"/>
      <c r="H1822" s="37"/>
      <c r="I1822" s="38"/>
      <c r="J1822" s="37"/>
      <c r="K1822" s="38"/>
      <c r="L1822" s="37"/>
      <c r="M1822" s="37"/>
      <c r="N1822" s="37"/>
      <c r="O1822" s="37"/>
      <c r="P1822" s="37"/>
      <c r="Q1822" s="37"/>
      <c r="R1822" s="37"/>
      <c r="S1822" s="37"/>
      <c r="T1822" s="37"/>
      <c r="U1822" s="37"/>
      <c r="V1822" s="37"/>
      <c r="W1822" s="37"/>
      <c r="X1822" s="37"/>
      <c r="Y1822" s="39"/>
      <c r="Z1822" s="37"/>
      <c r="AA1822" s="40"/>
      <c r="AB1822" s="78"/>
      <c r="AC1822" s="40"/>
    </row>
    <row r="1823" spans="4:29" x14ac:dyDescent="0.35">
      <c r="D1823" s="37"/>
      <c r="E1823" s="37"/>
      <c r="F1823" s="37"/>
      <c r="G1823" s="37"/>
      <c r="H1823" s="37"/>
      <c r="I1823" s="38"/>
      <c r="J1823" s="37"/>
      <c r="K1823" s="38"/>
      <c r="L1823" s="37"/>
      <c r="M1823" s="37"/>
      <c r="N1823" s="37"/>
      <c r="O1823" s="37"/>
      <c r="P1823" s="37"/>
      <c r="Q1823" s="37"/>
      <c r="R1823" s="37"/>
      <c r="S1823" s="37"/>
      <c r="T1823" s="37"/>
      <c r="U1823" s="37"/>
      <c r="V1823" s="37"/>
      <c r="W1823" s="37"/>
      <c r="X1823" s="37"/>
      <c r="Y1823" s="39"/>
      <c r="Z1823" s="37"/>
      <c r="AA1823" s="40"/>
      <c r="AB1823" s="78"/>
      <c r="AC1823" s="40"/>
    </row>
    <row r="1824" spans="4:29" x14ac:dyDescent="0.35">
      <c r="D1824" s="37"/>
      <c r="E1824" s="37"/>
      <c r="F1824" s="37"/>
      <c r="G1824" s="37"/>
      <c r="H1824" s="37"/>
      <c r="I1824" s="38"/>
      <c r="J1824" s="37"/>
      <c r="K1824" s="38"/>
      <c r="L1824" s="37"/>
      <c r="M1824" s="37"/>
      <c r="N1824" s="37"/>
      <c r="O1824" s="37"/>
      <c r="P1824" s="37"/>
      <c r="Q1824" s="37"/>
      <c r="R1824" s="37"/>
      <c r="S1824" s="37"/>
      <c r="T1824" s="37"/>
      <c r="U1824" s="37"/>
      <c r="V1824" s="37"/>
      <c r="W1824" s="37"/>
      <c r="X1824" s="37"/>
      <c r="Y1824" s="39"/>
      <c r="Z1824" s="37"/>
      <c r="AA1824" s="40"/>
      <c r="AB1824" s="78"/>
      <c r="AC1824" s="40"/>
    </row>
    <row r="1825" spans="4:29" x14ac:dyDescent="0.35">
      <c r="D1825" s="41"/>
      <c r="E1825" s="41"/>
      <c r="F1825" s="41"/>
      <c r="G1825" s="41"/>
      <c r="H1825" s="41"/>
      <c r="I1825" s="42"/>
      <c r="J1825" s="41"/>
      <c r="K1825" s="42"/>
      <c r="L1825" s="41"/>
      <c r="M1825" s="41"/>
      <c r="N1825" s="41"/>
      <c r="O1825" s="41"/>
      <c r="P1825" s="41"/>
      <c r="Q1825" s="41"/>
      <c r="R1825" s="41"/>
      <c r="S1825" s="41"/>
      <c r="T1825" s="41"/>
      <c r="U1825" s="41"/>
      <c r="V1825" s="41"/>
      <c r="W1825" s="41"/>
      <c r="X1825" s="41"/>
      <c r="Y1825" s="43"/>
      <c r="Z1825" s="41"/>
      <c r="AA1825" s="44"/>
      <c r="AB1825" s="79"/>
      <c r="AC1825" s="44"/>
    </row>
    <row r="1826" spans="4:29" x14ac:dyDescent="0.35">
      <c r="D1826" s="37"/>
      <c r="E1826" s="37"/>
      <c r="F1826" s="37"/>
      <c r="G1826" s="37"/>
      <c r="H1826" s="37"/>
      <c r="I1826" s="38"/>
      <c r="J1826" s="37"/>
      <c r="K1826" s="38"/>
      <c r="L1826" s="37"/>
      <c r="M1826" s="37"/>
      <c r="N1826" s="37"/>
      <c r="O1826" s="37"/>
      <c r="P1826" s="37"/>
      <c r="Q1826" s="37"/>
      <c r="R1826" s="37"/>
      <c r="S1826" s="37"/>
      <c r="T1826" s="37"/>
      <c r="U1826" s="37"/>
      <c r="V1826" s="37"/>
      <c r="W1826" s="37"/>
      <c r="X1826" s="37"/>
      <c r="Y1826" s="39"/>
      <c r="Z1826" s="37"/>
      <c r="AA1826" s="40"/>
      <c r="AB1826" s="78"/>
      <c r="AC1826" s="40"/>
    </row>
    <row r="1827" spans="4:29" x14ac:dyDescent="0.35">
      <c r="D1827" s="37"/>
      <c r="E1827" s="37"/>
      <c r="F1827" s="37"/>
      <c r="G1827" s="37"/>
      <c r="H1827" s="37"/>
      <c r="I1827" s="38"/>
      <c r="J1827" s="37"/>
      <c r="K1827" s="38"/>
      <c r="L1827" s="37"/>
      <c r="M1827" s="37"/>
      <c r="N1827" s="37"/>
      <c r="O1827" s="37"/>
      <c r="P1827" s="37"/>
      <c r="Q1827" s="37"/>
      <c r="R1827" s="37"/>
      <c r="S1827" s="37"/>
      <c r="T1827" s="37"/>
      <c r="U1827" s="37"/>
      <c r="V1827" s="37"/>
      <c r="W1827" s="37"/>
      <c r="X1827" s="37"/>
      <c r="Y1827" s="39"/>
      <c r="Z1827" s="37"/>
      <c r="AA1827" s="40"/>
      <c r="AB1827" s="78"/>
      <c r="AC1827" s="40"/>
    </row>
    <row r="1828" spans="4:29" x14ac:dyDescent="0.35">
      <c r="D1828" s="37"/>
      <c r="E1828" s="37"/>
      <c r="F1828" s="37"/>
      <c r="G1828" s="37"/>
      <c r="H1828" s="37"/>
      <c r="I1828" s="38"/>
      <c r="J1828" s="37"/>
      <c r="K1828" s="38"/>
      <c r="L1828" s="37"/>
      <c r="M1828" s="37"/>
      <c r="N1828" s="37"/>
      <c r="O1828" s="37"/>
      <c r="P1828" s="37"/>
      <c r="Q1828" s="37"/>
      <c r="R1828" s="37"/>
      <c r="S1828" s="37"/>
      <c r="T1828" s="37"/>
      <c r="U1828" s="37"/>
      <c r="V1828" s="37"/>
      <c r="W1828" s="37"/>
      <c r="X1828" s="37"/>
      <c r="Y1828" s="39"/>
      <c r="Z1828" s="37"/>
      <c r="AA1828" s="40"/>
      <c r="AB1828" s="78"/>
      <c r="AC1828" s="40"/>
    </row>
    <row r="1829" spans="4:29" x14ac:dyDescent="0.35">
      <c r="D1829" s="41"/>
      <c r="E1829" s="41"/>
      <c r="F1829" s="41"/>
      <c r="G1829" s="41"/>
      <c r="H1829" s="41"/>
      <c r="I1829" s="42"/>
      <c r="J1829" s="41"/>
      <c r="K1829" s="42"/>
      <c r="L1829" s="41"/>
      <c r="M1829" s="41"/>
      <c r="N1829" s="41"/>
      <c r="O1829" s="41"/>
      <c r="P1829" s="41"/>
      <c r="Q1829" s="41"/>
      <c r="R1829" s="41"/>
      <c r="S1829" s="41"/>
      <c r="T1829" s="41"/>
      <c r="U1829" s="41"/>
      <c r="V1829" s="41"/>
      <c r="W1829" s="41"/>
      <c r="X1829" s="41"/>
      <c r="Y1829" s="43"/>
      <c r="Z1829" s="41"/>
      <c r="AA1829" s="44"/>
      <c r="AB1829" s="79"/>
      <c r="AC1829" s="44"/>
    </row>
    <row r="1830" spans="4:29" x14ac:dyDescent="0.35">
      <c r="D1830" s="37"/>
      <c r="E1830" s="37"/>
      <c r="F1830" s="37"/>
      <c r="G1830" s="37"/>
      <c r="H1830" s="37"/>
      <c r="I1830" s="38"/>
      <c r="J1830" s="37"/>
      <c r="K1830" s="38"/>
      <c r="L1830" s="37"/>
      <c r="M1830" s="37"/>
      <c r="N1830" s="37"/>
      <c r="O1830" s="37"/>
      <c r="P1830" s="37"/>
      <c r="Q1830" s="37"/>
      <c r="R1830" s="37"/>
      <c r="S1830" s="37"/>
      <c r="T1830" s="37"/>
      <c r="U1830" s="37"/>
      <c r="V1830" s="37"/>
      <c r="W1830" s="37"/>
      <c r="X1830" s="37"/>
      <c r="Y1830" s="39"/>
      <c r="Z1830" s="37"/>
      <c r="AA1830" s="40"/>
      <c r="AB1830" s="78"/>
      <c r="AC1830" s="40"/>
    </row>
    <row r="1831" spans="4:29" x14ac:dyDescent="0.35">
      <c r="D1831" s="37"/>
      <c r="E1831" s="37"/>
      <c r="F1831" s="37"/>
      <c r="G1831" s="37"/>
      <c r="H1831" s="37"/>
      <c r="I1831" s="38"/>
      <c r="J1831" s="37"/>
      <c r="K1831" s="38"/>
      <c r="L1831" s="37"/>
      <c r="M1831" s="37"/>
      <c r="N1831" s="37"/>
      <c r="O1831" s="37"/>
      <c r="P1831" s="37"/>
      <c r="Q1831" s="37"/>
      <c r="R1831" s="37"/>
      <c r="S1831" s="37"/>
      <c r="T1831" s="37"/>
      <c r="U1831" s="37"/>
      <c r="V1831" s="37"/>
      <c r="W1831" s="37"/>
      <c r="X1831" s="37"/>
      <c r="Y1831" s="39"/>
      <c r="Z1831" s="37"/>
      <c r="AA1831" s="40"/>
      <c r="AB1831" s="78"/>
      <c r="AC1831" s="40"/>
    </row>
    <row r="1832" spans="4:29" x14ac:dyDescent="0.35">
      <c r="D1832" s="37"/>
      <c r="E1832" s="37"/>
      <c r="F1832" s="37"/>
      <c r="G1832" s="37"/>
      <c r="H1832" s="37"/>
      <c r="I1832" s="38"/>
      <c r="J1832" s="37"/>
      <c r="K1832" s="38"/>
      <c r="L1832" s="37"/>
      <c r="M1832" s="37"/>
      <c r="N1832" s="37"/>
      <c r="O1832" s="37"/>
      <c r="P1832" s="37"/>
      <c r="Q1832" s="37"/>
      <c r="R1832" s="37"/>
      <c r="S1832" s="37"/>
      <c r="T1832" s="37"/>
      <c r="U1832" s="37"/>
      <c r="V1832" s="37"/>
      <c r="W1832" s="37"/>
      <c r="X1832" s="37"/>
      <c r="Y1832" s="39"/>
      <c r="Z1832" s="37"/>
      <c r="AA1832" s="40"/>
      <c r="AB1832" s="78"/>
      <c r="AC1832" s="40"/>
    </row>
    <row r="1833" spans="4:29" x14ac:dyDescent="0.35">
      <c r="D1833" s="37"/>
      <c r="E1833" s="37"/>
      <c r="F1833" s="37"/>
      <c r="G1833" s="37"/>
      <c r="H1833" s="37"/>
      <c r="I1833" s="38"/>
      <c r="J1833" s="37"/>
      <c r="K1833" s="38"/>
      <c r="L1833" s="37"/>
      <c r="M1833" s="37"/>
      <c r="N1833" s="37"/>
      <c r="O1833" s="37"/>
      <c r="P1833" s="37"/>
      <c r="Q1833" s="37"/>
      <c r="R1833" s="37"/>
      <c r="S1833" s="37"/>
      <c r="T1833" s="37"/>
      <c r="U1833" s="37"/>
      <c r="V1833" s="37"/>
      <c r="W1833" s="37"/>
      <c r="X1833" s="37"/>
      <c r="Y1833" s="39"/>
      <c r="Z1833" s="37"/>
      <c r="AA1833" s="40"/>
      <c r="AB1833" s="78"/>
      <c r="AC1833" s="40"/>
    </row>
    <row r="1834" spans="4:29" x14ac:dyDescent="0.35">
      <c r="D1834" s="37"/>
      <c r="E1834" s="37"/>
      <c r="F1834" s="37"/>
      <c r="G1834" s="37"/>
      <c r="H1834" s="37"/>
      <c r="I1834" s="38"/>
      <c r="J1834" s="37"/>
      <c r="K1834" s="38"/>
      <c r="L1834" s="37"/>
      <c r="M1834" s="37"/>
      <c r="N1834" s="37"/>
      <c r="O1834" s="37"/>
      <c r="P1834" s="37"/>
      <c r="Q1834" s="37"/>
      <c r="R1834" s="37"/>
      <c r="S1834" s="37"/>
      <c r="T1834" s="37"/>
      <c r="U1834" s="37"/>
      <c r="V1834" s="37"/>
      <c r="W1834" s="37"/>
      <c r="X1834" s="37"/>
      <c r="Y1834" s="39"/>
      <c r="Z1834" s="37"/>
      <c r="AA1834" s="40"/>
      <c r="AB1834" s="78"/>
      <c r="AC1834" s="40"/>
    </row>
    <row r="1835" spans="4:29" x14ac:dyDescent="0.35">
      <c r="D1835" s="37"/>
      <c r="E1835" s="37"/>
      <c r="F1835" s="37"/>
      <c r="G1835" s="37"/>
      <c r="H1835" s="37"/>
      <c r="I1835" s="38"/>
      <c r="J1835" s="37"/>
      <c r="K1835" s="38"/>
      <c r="L1835" s="37"/>
      <c r="M1835" s="37"/>
      <c r="N1835" s="37"/>
      <c r="O1835" s="37"/>
      <c r="P1835" s="37"/>
      <c r="Q1835" s="37"/>
      <c r="R1835" s="37"/>
      <c r="S1835" s="37"/>
      <c r="T1835" s="37"/>
      <c r="U1835" s="37"/>
      <c r="V1835" s="37"/>
      <c r="W1835" s="37"/>
      <c r="X1835" s="37"/>
      <c r="Y1835" s="39"/>
      <c r="Z1835" s="37"/>
      <c r="AA1835" s="40"/>
      <c r="AB1835" s="78"/>
      <c r="AC1835" s="40"/>
    </row>
    <row r="1836" spans="4:29" x14ac:dyDescent="0.35">
      <c r="D1836" s="41"/>
      <c r="E1836" s="41"/>
      <c r="F1836" s="41"/>
      <c r="G1836" s="41"/>
      <c r="H1836" s="41"/>
      <c r="I1836" s="42"/>
      <c r="J1836" s="41"/>
      <c r="K1836" s="42"/>
      <c r="L1836" s="41"/>
      <c r="M1836" s="41"/>
      <c r="N1836" s="41"/>
      <c r="O1836" s="41"/>
      <c r="P1836" s="41"/>
      <c r="Q1836" s="41"/>
      <c r="R1836" s="41"/>
      <c r="S1836" s="41"/>
      <c r="T1836" s="41"/>
      <c r="U1836" s="41"/>
      <c r="V1836" s="41"/>
      <c r="W1836" s="41"/>
      <c r="X1836" s="41"/>
      <c r="Y1836" s="43"/>
      <c r="Z1836" s="41"/>
      <c r="AA1836" s="44"/>
      <c r="AB1836" s="79"/>
      <c r="AC1836" s="44"/>
    </row>
    <row r="1837" spans="4:29" x14ac:dyDescent="0.35">
      <c r="D1837" s="37"/>
      <c r="E1837" s="37"/>
      <c r="F1837" s="37"/>
      <c r="G1837" s="37"/>
      <c r="H1837" s="37"/>
      <c r="I1837" s="38"/>
      <c r="J1837" s="37"/>
      <c r="K1837" s="38"/>
      <c r="L1837" s="37"/>
      <c r="M1837" s="37"/>
      <c r="N1837" s="37"/>
      <c r="O1837" s="37"/>
      <c r="P1837" s="37"/>
      <c r="Q1837" s="37"/>
      <c r="R1837" s="37"/>
      <c r="S1837" s="37"/>
      <c r="T1837" s="37"/>
      <c r="U1837" s="37"/>
      <c r="V1837" s="37"/>
      <c r="W1837" s="37"/>
      <c r="X1837" s="37"/>
      <c r="Y1837" s="39"/>
      <c r="Z1837" s="37"/>
      <c r="AA1837" s="40"/>
      <c r="AB1837" s="78"/>
      <c r="AC1837" s="40"/>
    </row>
    <row r="1838" spans="4:29" x14ac:dyDescent="0.35">
      <c r="D1838" s="37"/>
      <c r="E1838" s="37"/>
      <c r="F1838" s="37"/>
      <c r="G1838" s="37"/>
      <c r="H1838" s="37"/>
      <c r="I1838" s="38"/>
      <c r="J1838" s="37"/>
      <c r="K1838" s="38"/>
      <c r="L1838" s="37"/>
      <c r="M1838" s="37"/>
      <c r="N1838" s="37"/>
      <c r="O1838" s="37"/>
      <c r="P1838" s="37"/>
      <c r="Q1838" s="37"/>
      <c r="R1838" s="37"/>
      <c r="S1838" s="37"/>
      <c r="T1838" s="37"/>
      <c r="U1838" s="37"/>
      <c r="V1838" s="37"/>
      <c r="W1838" s="37"/>
      <c r="X1838" s="37"/>
      <c r="Y1838" s="39"/>
      <c r="Z1838" s="37"/>
      <c r="AA1838" s="40"/>
      <c r="AB1838" s="78"/>
      <c r="AC1838" s="40"/>
    </row>
    <row r="1839" spans="4:29" x14ac:dyDescent="0.35">
      <c r="D1839" s="37"/>
      <c r="E1839" s="37"/>
      <c r="F1839" s="37"/>
      <c r="G1839" s="37"/>
      <c r="H1839" s="37"/>
      <c r="I1839" s="38"/>
      <c r="J1839" s="37"/>
      <c r="K1839" s="38"/>
      <c r="L1839" s="37"/>
      <c r="M1839" s="37"/>
      <c r="N1839" s="37"/>
      <c r="O1839" s="37"/>
      <c r="P1839" s="37"/>
      <c r="Q1839" s="37"/>
      <c r="R1839" s="37"/>
      <c r="S1839" s="37"/>
      <c r="T1839" s="37"/>
      <c r="U1839" s="37"/>
      <c r="V1839" s="37"/>
      <c r="W1839" s="37"/>
      <c r="X1839" s="37"/>
      <c r="Y1839" s="39"/>
      <c r="Z1839" s="37"/>
      <c r="AA1839" s="40"/>
      <c r="AB1839" s="78"/>
      <c r="AC1839" s="40"/>
    </row>
    <row r="1840" spans="4:29" x14ac:dyDescent="0.35">
      <c r="D1840" s="37"/>
      <c r="E1840" s="37"/>
      <c r="F1840" s="37"/>
      <c r="G1840" s="37"/>
      <c r="H1840" s="37"/>
      <c r="I1840" s="38"/>
      <c r="J1840" s="37"/>
      <c r="K1840" s="38"/>
      <c r="L1840" s="37"/>
      <c r="M1840" s="37"/>
      <c r="N1840" s="37"/>
      <c r="O1840" s="37"/>
      <c r="P1840" s="37"/>
      <c r="Q1840" s="37"/>
      <c r="R1840" s="37"/>
      <c r="S1840" s="37"/>
      <c r="T1840" s="37"/>
      <c r="U1840" s="37"/>
      <c r="V1840" s="37"/>
      <c r="W1840" s="37"/>
      <c r="X1840" s="37"/>
      <c r="Y1840" s="39"/>
      <c r="Z1840" s="37"/>
      <c r="AA1840" s="40"/>
      <c r="AB1840" s="78"/>
      <c r="AC1840" s="40"/>
    </row>
    <row r="1841" spans="4:29" x14ac:dyDescent="0.35">
      <c r="D1841" s="37"/>
      <c r="E1841" s="37"/>
      <c r="F1841" s="37"/>
      <c r="G1841" s="37"/>
      <c r="H1841" s="37"/>
      <c r="I1841" s="38"/>
      <c r="J1841" s="37"/>
      <c r="K1841" s="38"/>
      <c r="L1841" s="37"/>
      <c r="M1841" s="37"/>
      <c r="N1841" s="37"/>
      <c r="O1841" s="37"/>
      <c r="P1841" s="37"/>
      <c r="Q1841" s="37"/>
      <c r="R1841" s="37"/>
      <c r="S1841" s="37"/>
      <c r="T1841" s="37"/>
      <c r="U1841" s="37"/>
      <c r="V1841" s="37"/>
      <c r="W1841" s="37"/>
      <c r="X1841" s="37"/>
      <c r="Y1841" s="39"/>
      <c r="Z1841" s="37"/>
      <c r="AA1841" s="40"/>
      <c r="AB1841" s="78"/>
      <c r="AC1841" s="40"/>
    </row>
    <row r="1842" spans="4:29" x14ac:dyDescent="0.35">
      <c r="D1842" s="37"/>
      <c r="E1842" s="37"/>
      <c r="F1842" s="37"/>
      <c r="G1842" s="37"/>
      <c r="H1842" s="37"/>
      <c r="I1842" s="38"/>
      <c r="J1842" s="37"/>
      <c r="K1842" s="38"/>
      <c r="L1842" s="37"/>
      <c r="M1842" s="37"/>
      <c r="N1842" s="37"/>
      <c r="O1842" s="37"/>
      <c r="P1842" s="37"/>
      <c r="Q1842" s="37"/>
      <c r="R1842" s="37"/>
      <c r="S1842" s="37"/>
      <c r="T1842" s="37"/>
      <c r="U1842" s="37"/>
      <c r="V1842" s="37"/>
      <c r="W1842" s="37"/>
      <c r="X1842" s="37"/>
      <c r="Y1842" s="39"/>
      <c r="Z1842" s="37"/>
      <c r="AA1842" s="40"/>
      <c r="AB1842" s="78"/>
      <c r="AC1842" s="40"/>
    </row>
    <row r="1843" spans="4:29" x14ac:dyDescent="0.35">
      <c r="D1843" s="37"/>
      <c r="E1843" s="37"/>
      <c r="F1843" s="37"/>
      <c r="G1843" s="37"/>
      <c r="H1843" s="37"/>
      <c r="I1843" s="38"/>
      <c r="J1843" s="37"/>
      <c r="K1843" s="38"/>
      <c r="L1843" s="37"/>
      <c r="M1843" s="37"/>
      <c r="N1843" s="37"/>
      <c r="O1843" s="37"/>
      <c r="P1843" s="37"/>
      <c r="Q1843" s="37"/>
      <c r="R1843" s="37"/>
      <c r="S1843" s="37"/>
      <c r="T1843" s="37"/>
      <c r="U1843" s="37"/>
      <c r="V1843" s="37"/>
      <c r="W1843" s="37"/>
      <c r="X1843" s="37"/>
      <c r="Y1843" s="39"/>
      <c r="Z1843" s="37"/>
      <c r="AA1843" s="40"/>
      <c r="AB1843" s="78"/>
      <c r="AC1843" s="40"/>
    </row>
    <row r="1844" spans="4:29" x14ac:dyDescent="0.35">
      <c r="D1844" s="37"/>
      <c r="E1844" s="37"/>
      <c r="F1844" s="37"/>
      <c r="G1844" s="37"/>
      <c r="H1844" s="37"/>
      <c r="I1844" s="38"/>
      <c r="J1844" s="37"/>
      <c r="K1844" s="38"/>
      <c r="L1844" s="37"/>
      <c r="M1844" s="37"/>
      <c r="N1844" s="37"/>
      <c r="O1844" s="37"/>
      <c r="P1844" s="37"/>
      <c r="Q1844" s="37"/>
      <c r="R1844" s="37"/>
      <c r="S1844" s="37"/>
      <c r="T1844" s="37"/>
      <c r="U1844" s="37"/>
      <c r="V1844" s="37"/>
      <c r="W1844" s="37"/>
      <c r="X1844" s="37"/>
      <c r="Y1844" s="39"/>
      <c r="Z1844" s="37"/>
      <c r="AA1844" s="40"/>
      <c r="AB1844" s="78"/>
      <c r="AC1844" s="40"/>
    </row>
    <row r="1845" spans="4:29" x14ac:dyDescent="0.35">
      <c r="D1845" s="37"/>
      <c r="E1845" s="37"/>
      <c r="F1845" s="37"/>
      <c r="G1845" s="37"/>
      <c r="H1845" s="37"/>
      <c r="I1845" s="38"/>
      <c r="J1845" s="37"/>
      <c r="K1845" s="38"/>
      <c r="L1845" s="37"/>
      <c r="M1845" s="37"/>
      <c r="N1845" s="37"/>
      <c r="O1845" s="37"/>
      <c r="P1845" s="37"/>
      <c r="Q1845" s="37"/>
      <c r="R1845" s="37"/>
      <c r="S1845" s="37"/>
      <c r="T1845" s="37"/>
      <c r="U1845" s="37"/>
      <c r="V1845" s="37"/>
      <c r="W1845" s="37"/>
      <c r="X1845" s="37"/>
      <c r="Y1845" s="39"/>
      <c r="Z1845" s="37"/>
      <c r="AA1845" s="40"/>
      <c r="AB1845" s="78"/>
      <c r="AC1845" s="40"/>
    </row>
    <row r="1846" spans="4:29" x14ac:dyDescent="0.35">
      <c r="D1846" s="41"/>
      <c r="E1846" s="41"/>
      <c r="F1846" s="41"/>
      <c r="G1846" s="41"/>
      <c r="H1846" s="41"/>
      <c r="I1846" s="42"/>
      <c r="J1846" s="41"/>
      <c r="K1846" s="42"/>
      <c r="L1846" s="41"/>
      <c r="M1846" s="41"/>
      <c r="N1846" s="41"/>
      <c r="O1846" s="41"/>
      <c r="P1846" s="41"/>
      <c r="Q1846" s="41"/>
      <c r="R1846" s="41"/>
      <c r="S1846" s="41"/>
      <c r="T1846" s="41"/>
      <c r="U1846" s="41"/>
      <c r="V1846" s="41"/>
      <c r="W1846" s="41"/>
      <c r="X1846" s="41"/>
      <c r="Y1846" s="43"/>
      <c r="Z1846" s="41"/>
      <c r="AA1846" s="44"/>
      <c r="AB1846" s="79"/>
      <c r="AC1846" s="44"/>
    </row>
    <row r="1847" spans="4:29" x14ac:dyDescent="0.35">
      <c r="D1847" s="37"/>
      <c r="E1847" s="37"/>
      <c r="F1847" s="37"/>
      <c r="G1847" s="37"/>
      <c r="H1847" s="37"/>
      <c r="I1847" s="38"/>
      <c r="J1847" s="37"/>
      <c r="K1847" s="38"/>
      <c r="L1847" s="37"/>
      <c r="M1847" s="37"/>
      <c r="N1847" s="37"/>
      <c r="O1847" s="37"/>
      <c r="P1847" s="37"/>
      <c r="Q1847" s="37"/>
      <c r="R1847" s="37"/>
      <c r="S1847" s="37"/>
      <c r="T1847" s="37"/>
      <c r="U1847" s="37"/>
      <c r="V1847" s="37"/>
      <c r="W1847" s="37"/>
      <c r="X1847" s="37"/>
      <c r="Y1847" s="39"/>
      <c r="Z1847" s="37"/>
      <c r="AA1847" s="40"/>
      <c r="AB1847" s="78"/>
      <c r="AC1847" s="40"/>
    </row>
    <row r="1848" spans="4:29" x14ac:dyDescent="0.35">
      <c r="D1848" s="37"/>
      <c r="E1848" s="37"/>
      <c r="F1848" s="37"/>
      <c r="G1848" s="37"/>
      <c r="H1848" s="37"/>
      <c r="I1848" s="38"/>
      <c r="J1848" s="37"/>
      <c r="K1848" s="38"/>
      <c r="L1848" s="37"/>
      <c r="M1848" s="37"/>
      <c r="N1848" s="37"/>
      <c r="O1848" s="37"/>
      <c r="P1848" s="37"/>
      <c r="Q1848" s="37"/>
      <c r="R1848" s="37"/>
      <c r="S1848" s="37"/>
      <c r="T1848" s="37"/>
      <c r="U1848" s="37"/>
      <c r="V1848" s="37"/>
      <c r="W1848" s="37"/>
      <c r="X1848" s="37"/>
      <c r="Y1848" s="39"/>
      <c r="Z1848" s="37"/>
      <c r="AA1848" s="40"/>
      <c r="AB1848" s="78"/>
      <c r="AC1848" s="40"/>
    </row>
    <row r="1849" spans="4:29" x14ac:dyDescent="0.35">
      <c r="D1849" s="37"/>
      <c r="E1849" s="37"/>
      <c r="F1849" s="37"/>
      <c r="G1849" s="37"/>
      <c r="H1849" s="37"/>
      <c r="I1849" s="38"/>
      <c r="J1849" s="37"/>
      <c r="K1849" s="38"/>
      <c r="L1849" s="37"/>
      <c r="M1849" s="37"/>
      <c r="N1849" s="37"/>
      <c r="O1849" s="37"/>
      <c r="P1849" s="37"/>
      <c r="Q1849" s="37"/>
      <c r="R1849" s="37"/>
      <c r="S1849" s="37"/>
      <c r="T1849" s="37"/>
      <c r="U1849" s="37"/>
      <c r="V1849" s="37"/>
      <c r="W1849" s="37"/>
      <c r="X1849" s="37"/>
      <c r="Y1849" s="39"/>
      <c r="Z1849" s="37"/>
      <c r="AA1849" s="40"/>
      <c r="AB1849" s="78"/>
      <c r="AC1849" s="40"/>
    </row>
    <row r="1850" spans="4:29" x14ac:dyDescent="0.35">
      <c r="D1850" s="41"/>
      <c r="E1850" s="41"/>
      <c r="F1850" s="41"/>
      <c r="G1850" s="41"/>
      <c r="H1850" s="41"/>
      <c r="I1850" s="42"/>
      <c r="J1850" s="41"/>
      <c r="K1850" s="42"/>
      <c r="L1850" s="41"/>
      <c r="M1850" s="41"/>
      <c r="N1850" s="41"/>
      <c r="O1850" s="41"/>
      <c r="P1850" s="41"/>
      <c r="Q1850" s="41"/>
      <c r="R1850" s="41"/>
      <c r="S1850" s="41"/>
      <c r="T1850" s="41"/>
      <c r="U1850" s="41"/>
      <c r="V1850" s="41"/>
      <c r="W1850" s="41"/>
      <c r="X1850" s="41"/>
      <c r="Y1850" s="43"/>
      <c r="Z1850" s="41"/>
      <c r="AA1850" s="44"/>
      <c r="AB1850" s="79"/>
      <c r="AC1850" s="44"/>
    </row>
    <row r="1851" spans="4:29" x14ac:dyDescent="0.35">
      <c r="D1851" s="37"/>
      <c r="E1851" s="37"/>
      <c r="F1851" s="37"/>
      <c r="G1851" s="37"/>
      <c r="H1851" s="37"/>
      <c r="I1851" s="38"/>
      <c r="J1851" s="37"/>
      <c r="K1851" s="38"/>
      <c r="L1851" s="37"/>
      <c r="M1851" s="37"/>
      <c r="N1851" s="37"/>
      <c r="O1851" s="37"/>
      <c r="P1851" s="37"/>
      <c r="Q1851" s="37"/>
      <c r="R1851" s="37"/>
      <c r="S1851" s="37"/>
      <c r="T1851" s="37"/>
      <c r="U1851" s="37"/>
      <c r="V1851" s="37"/>
      <c r="W1851" s="37"/>
      <c r="X1851" s="37"/>
      <c r="Y1851" s="39"/>
      <c r="Z1851" s="37"/>
      <c r="AA1851" s="40"/>
      <c r="AB1851" s="78"/>
      <c r="AC1851" s="40"/>
    </row>
    <row r="1852" spans="4:29" x14ac:dyDescent="0.35">
      <c r="D1852" s="37"/>
      <c r="E1852" s="37"/>
      <c r="F1852" s="37"/>
      <c r="G1852" s="37"/>
      <c r="H1852" s="37"/>
      <c r="I1852" s="38"/>
      <c r="J1852" s="37"/>
      <c r="K1852" s="38"/>
      <c r="L1852" s="37"/>
      <c r="M1852" s="37"/>
      <c r="N1852" s="37"/>
      <c r="O1852" s="37"/>
      <c r="P1852" s="37"/>
      <c r="Q1852" s="37"/>
      <c r="R1852" s="37"/>
      <c r="S1852" s="37"/>
      <c r="T1852" s="37"/>
      <c r="U1852" s="37"/>
      <c r="V1852" s="37"/>
      <c r="W1852" s="37"/>
      <c r="X1852" s="37"/>
      <c r="Y1852" s="39"/>
      <c r="Z1852" s="37"/>
      <c r="AA1852" s="40"/>
      <c r="AB1852" s="78"/>
      <c r="AC1852" s="40"/>
    </row>
    <row r="1853" spans="4:29" x14ac:dyDescent="0.35">
      <c r="D1853" s="37"/>
      <c r="E1853" s="37"/>
      <c r="F1853" s="37"/>
      <c r="G1853" s="37"/>
      <c r="H1853" s="37"/>
      <c r="I1853" s="38"/>
      <c r="J1853" s="37"/>
      <c r="K1853" s="38"/>
      <c r="L1853" s="37"/>
      <c r="M1853" s="37"/>
      <c r="N1853" s="37"/>
      <c r="O1853" s="37"/>
      <c r="P1853" s="37"/>
      <c r="Q1853" s="37"/>
      <c r="R1853" s="37"/>
      <c r="S1853" s="37"/>
      <c r="T1853" s="37"/>
      <c r="U1853" s="37"/>
      <c r="V1853" s="37"/>
      <c r="W1853" s="37"/>
      <c r="X1853" s="37"/>
      <c r="Y1853" s="39"/>
      <c r="Z1853" s="37"/>
      <c r="AA1853" s="40"/>
      <c r="AB1853" s="78"/>
      <c r="AC1853" s="40"/>
    </row>
    <row r="1854" spans="4:29" x14ac:dyDescent="0.35">
      <c r="D1854" s="37"/>
      <c r="E1854" s="37"/>
      <c r="F1854" s="37"/>
      <c r="G1854" s="37"/>
      <c r="H1854" s="37"/>
      <c r="I1854" s="38"/>
      <c r="J1854" s="37"/>
      <c r="K1854" s="38"/>
      <c r="L1854" s="37"/>
      <c r="M1854" s="37"/>
      <c r="N1854" s="37"/>
      <c r="O1854" s="37"/>
      <c r="P1854" s="37"/>
      <c r="Q1854" s="37"/>
      <c r="R1854" s="37"/>
      <c r="S1854" s="37"/>
      <c r="T1854" s="37"/>
      <c r="U1854" s="37"/>
      <c r="V1854" s="37"/>
      <c r="W1854" s="37"/>
      <c r="X1854" s="37"/>
      <c r="Y1854" s="39"/>
      <c r="Z1854" s="37"/>
      <c r="AA1854" s="40"/>
      <c r="AB1854" s="78"/>
      <c r="AC1854" s="40"/>
    </row>
    <row r="1855" spans="4:29" x14ac:dyDescent="0.35">
      <c r="D1855" s="37"/>
      <c r="E1855" s="37"/>
      <c r="F1855" s="37"/>
      <c r="G1855" s="37"/>
      <c r="H1855" s="37"/>
      <c r="I1855" s="38"/>
      <c r="J1855" s="37"/>
      <c r="K1855" s="38"/>
      <c r="L1855" s="37"/>
      <c r="M1855" s="37"/>
      <c r="N1855" s="37"/>
      <c r="O1855" s="37"/>
      <c r="P1855" s="37"/>
      <c r="Q1855" s="37"/>
      <c r="R1855" s="37"/>
      <c r="S1855" s="37"/>
      <c r="T1855" s="37"/>
      <c r="U1855" s="37"/>
      <c r="V1855" s="37"/>
      <c r="W1855" s="37"/>
      <c r="X1855" s="37"/>
      <c r="Y1855" s="39"/>
      <c r="Z1855" s="37"/>
      <c r="AA1855" s="40"/>
      <c r="AB1855" s="78"/>
      <c r="AC1855" s="40"/>
    </row>
    <row r="1856" spans="4:29" x14ac:dyDescent="0.35">
      <c r="D1856" s="37"/>
      <c r="E1856" s="37"/>
      <c r="F1856" s="37"/>
      <c r="G1856" s="37"/>
      <c r="H1856" s="37"/>
      <c r="I1856" s="38"/>
      <c r="J1856" s="37"/>
      <c r="K1856" s="38"/>
      <c r="L1856" s="37"/>
      <c r="M1856" s="37"/>
      <c r="N1856" s="37"/>
      <c r="O1856" s="37"/>
      <c r="P1856" s="37"/>
      <c r="Q1856" s="37"/>
      <c r="R1856" s="37"/>
      <c r="S1856" s="37"/>
      <c r="T1856" s="37"/>
      <c r="U1856" s="37"/>
      <c r="V1856" s="37"/>
      <c r="W1856" s="37"/>
      <c r="X1856" s="37"/>
      <c r="Y1856" s="39"/>
      <c r="Z1856" s="37"/>
      <c r="AA1856" s="40"/>
      <c r="AB1856" s="78"/>
      <c r="AC1856" s="40"/>
    </row>
    <row r="1857" spans="4:29" x14ac:dyDescent="0.35">
      <c r="D1857" s="37"/>
      <c r="E1857" s="37"/>
      <c r="F1857" s="37"/>
      <c r="G1857" s="37"/>
      <c r="H1857" s="37"/>
      <c r="I1857" s="38"/>
      <c r="J1857" s="37"/>
      <c r="K1857" s="38"/>
      <c r="L1857" s="37"/>
      <c r="M1857" s="37"/>
      <c r="N1857" s="37"/>
      <c r="O1857" s="37"/>
      <c r="P1857" s="37"/>
      <c r="Q1857" s="37"/>
      <c r="R1857" s="37"/>
      <c r="S1857" s="37"/>
      <c r="T1857" s="37"/>
      <c r="U1857" s="37"/>
      <c r="V1857" s="37"/>
      <c r="W1857" s="37"/>
      <c r="X1857" s="37"/>
      <c r="Y1857" s="39"/>
      <c r="Z1857" s="37"/>
      <c r="AA1857" s="40"/>
      <c r="AB1857" s="78"/>
      <c r="AC1857" s="40"/>
    </row>
    <row r="1858" spans="4:29" x14ac:dyDescent="0.35">
      <c r="D1858" s="37"/>
      <c r="E1858" s="37"/>
      <c r="F1858" s="37"/>
      <c r="G1858" s="37"/>
      <c r="H1858" s="37"/>
      <c r="I1858" s="38"/>
      <c r="J1858" s="37"/>
      <c r="K1858" s="38"/>
      <c r="L1858" s="37"/>
      <c r="M1858" s="37"/>
      <c r="N1858" s="37"/>
      <c r="O1858" s="37"/>
      <c r="P1858" s="37"/>
      <c r="Q1858" s="37"/>
      <c r="R1858" s="37"/>
      <c r="S1858" s="37"/>
      <c r="T1858" s="37"/>
      <c r="U1858" s="37"/>
      <c r="V1858" s="37"/>
      <c r="W1858" s="37"/>
      <c r="X1858" s="37"/>
      <c r="Y1858" s="39"/>
      <c r="Z1858" s="37"/>
      <c r="AA1858" s="40"/>
      <c r="AB1858" s="78"/>
      <c r="AC1858" s="40"/>
    </row>
    <row r="1859" spans="4:29" x14ac:dyDescent="0.35">
      <c r="D1859" s="41"/>
      <c r="E1859" s="41"/>
      <c r="F1859" s="41"/>
      <c r="G1859" s="41"/>
      <c r="H1859" s="41"/>
      <c r="I1859" s="42"/>
      <c r="J1859" s="41"/>
      <c r="K1859" s="42"/>
      <c r="L1859" s="41"/>
      <c r="M1859" s="41"/>
      <c r="N1859" s="41"/>
      <c r="O1859" s="41"/>
      <c r="P1859" s="41"/>
      <c r="Q1859" s="41"/>
      <c r="R1859" s="41"/>
      <c r="S1859" s="41"/>
      <c r="T1859" s="41"/>
      <c r="U1859" s="41"/>
      <c r="V1859" s="41"/>
      <c r="W1859" s="41"/>
      <c r="X1859" s="41"/>
      <c r="Y1859" s="43"/>
      <c r="Z1859" s="41"/>
      <c r="AA1859" s="44"/>
      <c r="AB1859" s="79"/>
      <c r="AC1859" s="44"/>
    </row>
    <row r="1860" spans="4:29" x14ac:dyDescent="0.35">
      <c r="D1860" s="37"/>
      <c r="E1860" s="37"/>
      <c r="F1860" s="37"/>
      <c r="G1860" s="37"/>
      <c r="H1860" s="37"/>
      <c r="I1860" s="38"/>
      <c r="J1860" s="37"/>
      <c r="K1860" s="38"/>
      <c r="L1860" s="37"/>
      <c r="M1860" s="37"/>
      <c r="N1860" s="37"/>
      <c r="O1860" s="37"/>
      <c r="P1860" s="37"/>
      <c r="Q1860" s="37"/>
      <c r="R1860" s="37"/>
      <c r="S1860" s="37"/>
      <c r="T1860" s="37"/>
      <c r="U1860" s="37"/>
      <c r="V1860" s="37"/>
      <c r="W1860" s="37"/>
      <c r="X1860" s="37"/>
      <c r="Y1860" s="39"/>
      <c r="Z1860" s="37"/>
      <c r="AA1860" s="40"/>
      <c r="AB1860" s="78"/>
      <c r="AC1860" s="40"/>
    </row>
    <row r="1861" spans="4:29" x14ac:dyDescent="0.35">
      <c r="D1861" s="37"/>
      <c r="E1861" s="37"/>
      <c r="F1861" s="37"/>
      <c r="G1861" s="37"/>
      <c r="H1861" s="37"/>
      <c r="I1861" s="38"/>
      <c r="J1861" s="37"/>
      <c r="K1861" s="38"/>
      <c r="L1861" s="37"/>
      <c r="M1861" s="37"/>
      <c r="N1861" s="37"/>
      <c r="O1861" s="37"/>
      <c r="P1861" s="37"/>
      <c r="Q1861" s="37"/>
      <c r="R1861" s="37"/>
      <c r="S1861" s="37"/>
      <c r="T1861" s="37"/>
      <c r="U1861" s="37"/>
      <c r="V1861" s="37"/>
      <c r="W1861" s="37"/>
      <c r="X1861" s="37"/>
      <c r="Y1861" s="39"/>
      <c r="Z1861" s="37"/>
      <c r="AA1861" s="40"/>
      <c r="AB1861" s="78"/>
      <c r="AC1861" s="40"/>
    </row>
    <row r="1862" spans="4:29" x14ac:dyDescent="0.35">
      <c r="D1862" s="37"/>
      <c r="E1862" s="37"/>
      <c r="F1862" s="37"/>
      <c r="G1862" s="37"/>
      <c r="H1862" s="37"/>
      <c r="I1862" s="38"/>
      <c r="J1862" s="37"/>
      <c r="K1862" s="38"/>
      <c r="L1862" s="37"/>
      <c r="M1862" s="37"/>
      <c r="N1862" s="37"/>
      <c r="O1862" s="37"/>
      <c r="P1862" s="37"/>
      <c r="Q1862" s="37"/>
      <c r="R1862" s="37"/>
      <c r="S1862" s="37"/>
      <c r="T1862" s="37"/>
      <c r="U1862" s="37"/>
      <c r="V1862" s="37"/>
      <c r="W1862" s="37"/>
      <c r="X1862" s="37"/>
      <c r="Y1862" s="39"/>
      <c r="Z1862" s="37"/>
      <c r="AA1862" s="40"/>
      <c r="AB1862" s="78"/>
      <c r="AC1862" s="40"/>
    </row>
    <row r="1863" spans="4:29" x14ac:dyDescent="0.35">
      <c r="D1863" s="37"/>
      <c r="E1863" s="37"/>
      <c r="F1863" s="37"/>
      <c r="G1863" s="37"/>
      <c r="H1863" s="37"/>
      <c r="I1863" s="38"/>
      <c r="J1863" s="37"/>
      <c r="K1863" s="38"/>
      <c r="L1863" s="37"/>
      <c r="M1863" s="37"/>
      <c r="N1863" s="37"/>
      <c r="O1863" s="37"/>
      <c r="P1863" s="37"/>
      <c r="Q1863" s="37"/>
      <c r="R1863" s="37"/>
      <c r="S1863" s="37"/>
      <c r="T1863" s="37"/>
      <c r="U1863" s="37"/>
      <c r="V1863" s="37"/>
      <c r="W1863" s="37"/>
      <c r="X1863" s="37"/>
      <c r="Y1863" s="39"/>
      <c r="Z1863" s="37"/>
      <c r="AA1863" s="40"/>
      <c r="AB1863" s="78"/>
      <c r="AC1863" s="40"/>
    </row>
    <row r="1864" spans="4:29" x14ac:dyDescent="0.35">
      <c r="D1864" s="37"/>
      <c r="E1864" s="37"/>
      <c r="F1864" s="37"/>
      <c r="G1864" s="37"/>
      <c r="H1864" s="37"/>
      <c r="I1864" s="38"/>
      <c r="J1864" s="37"/>
      <c r="K1864" s="38"/>
      <c r="L1864" s="37"/>
      <c r="M1864" s="37"/>
      <c r="N1864" s="37"/>
      <c r="O1864" s="37"/>
      <c r="P1864" s="37"/>
      <c r="Q1864" s="37"/>
      <c r="R1864" s="37"/>
      <c r="S1864" s="37"/>
      <c r="T1864" s="37"/>
      <c r="U1864" s="37"/>
      <c r="V1864" s="37"/>
      <c r="W1864" s="37"/>
      <c r="X1864" s="37"/>
      <c r="Y1864" s="39"/>
      <c r="Z1864" s="37"/>
      <c r="AA1864" s="40"/>
      <c r="AB1864" s="78"/>
      <c r="AC1864" s="40"/>
    </row>
    <row r="1865" spans="4:29" x14ac:dyDescent="0.35">
      <c r="D1865" s="37"/>
      <c r="E1865" s="37"/>
      <c r="F1865" s="37"/>
      <c r="G1865" s="37"/>
      <c r="H1865" s="37"/>
      <c r="I1865" s="38"/>
      <c r="J1865" s="37"/>
      <c r="K1865" s="38"/>
      <c r="L1865" s="37"/>
      <c r="M1865" s="37"/>
      <c r="N1865" s="37"/>
      <c r="O1865" s="37"/>
      <c r="P1865" s="37"/>
      <c r="Q1865" s="37"/>
      <c r="R1865" s="37"/>
      <c r="S1865" s="37"/>
      <c r="T1865" s="37"/>
      <c r="U1865" s="37"/>
      <c r="V1865" s="37"/>
      <c r="W1865" s="37"/>
      <c r="X1865" s="37"/>
      <c r="Y1865" s="39"/>
      <c r="Z1865" s="37"/>
      <c r="AA1865" s="40"/>
      <c r="AB1865" s="78"/>
      <c r="AC1865" s="40"/>
    </row>
    <row r="1866" spans="4:29" x14ac:dyDescent="0.35">
      <c r="D1866" s="37"/>
      <c r="E1866" s="37"/>
      <c r="F1866" s="37"/>
      <c r="G1866" s="37"/>
      <c r="H1866" s="37"/>
      <c r="I1866" s="38"/>
      <c r="J1866" s="37"/>
      <c r="K1866" s="38"/>
      <c r="L1866" s="37"/>
      <c r="M1866" s="37"/>
      <c r="N1866" s="37"/>
      <c r="O1866" s="37"/>
      <c r="P1866" s="37"/>
      <c r="Q1866" s="37"/>
      <c r="R1866" s="37"/>
      <c r="S1866" s="37"/>
      <c r="T1866" s="37"/>
      <c r="U1866" s="37"/>
      <c r="V1866" s="37"/>
      <c r="W1866" s="37"/>
      <c r="X1866" s="37"/>
      <c r="Y1866" s="39"/>
      <c r="Z1866" s="37"/>
      <c r="AA1866" s="40"/>
      <c r="AB1866" s="78"/>
      <c r="AC1866" s="40"/>
    </row>
    <row r="1867" spans="4:29" x14ac:dyDescent="0.35">
      <c r="D1867" s="37"/>
      <c r="E1867" s="37"/>
      <c r="F1867" s="37"/>
      <c r="G1867" s="37"/>
      <c r="H1867" s="37"/>
      <c r="I1867" s="38"/>
      <c r="J1867" s="37"/>
      <c r="K1867" s="38"/>
      <c r="L1867" s="37"/>
      <c r="M1867" s="37"/>
      <c r="N1867" s="37"/>
      <c r="O1867" s="37"/>
      <c r="P1867" s="37"/>
      <c r="Q1867" s="37"/>
      <c r="R1867" s="37"/>
      <c r="S1867" s="37"/>
      <c r="T1867" s="37"/>
      <c r="U1867" s="37"/>
      <c r="V1867" s="37"/>
      <c r="W1867" s="37"/>
      <c r="X1867" s="37"/>
      <c r="Y1867" s="39"/>
      <c r="Z1867" s="37"/>
      <c r="AA1867" s="40"/>
      <c r="AB1867" s="78"/>
      <c r="AC1867" s="40"/>
    </row>
    <row r="1868" spans="4:29" x14ac:dyDescent="0.35">
      <c r="D1868" s="41"/>
      <c r="E1868" s="41"/>
      <c r="F1868" s="41"/>
      <c r="G1868" s="41"/>
      <c r="H1868" s="41"/>
      <c r="I1868" s="42"/>
      <c r="J1868" s="41"/>
      <c r="K1868" s="42"/>
      <c r="L1868" s="41"/>
      <c r="M1868" s="41"/>
      <c r="N1868" s="41"/>
      <c r="O1868" s="41"/>
      <c r="P1868" s="41"/>
      <c r="Q1868" s="41"/>
      <c r="R1868" s="41"/>
      <c r="S1868" s="41"/>
      <c r="T1868" s="41"/>
      <c r="U1868" s="41"/>
      <c r="V1868" s="41"/>
      <c r="W1868" s="41"/>
      <c r="X1868" s="41"/>
      <c r="Y1868" s="43"/>
      <c r="Z1868" s="41"/>
      <c r="AA1868" s="44"/>
      <c r="AB1868" s="79"/>
      <c r="AC1868" s="44"/>
    </row>
    <row r="1869" spans="4:29" x14ac:dyDescent="0.35">
      <c r="D1869" s="37"/>
      <c r="E1869" s="37"/>
      <c r="F1869" s="37"/>
      <c r="G1869" s="37"/>
      <c r="H1869" s="37"/>
      <c r="I1869" s="38"/>
      <c r="J1869" s="37"/>
      <c r="K1869" s="38"/>
      <c r="L1869" s="37"/>
      <c r="M1869" s="37"/>
      <c r="N1869" s="37"/>
      <c r="O1869" s="37"/>
      <c r="P1869" s="37"/>
      <c r="Q1869" s="37"/>
      <c r="R1869" s="37"/>
      <c r="S1869" s="37"/>
      <c r="T1869" s="37"/>
      <c r="U1869" s="37"/>
      <c r="V1869" s="37"/>
      <c r="W1869" s="37"/>
      <c r="X1869" s="37"/>
      <c r="Y1869" s="39"/>
      <c r="Z1869" s="37"/>
      <c r="AA1869" s="40"/>
      <c r="AB1869" s="78"/>
      <c r="AC1869" s="40"/>
    </row>
    <row r="1870" spans="4:29" x14ac:dyDescent="0.35">
      <c r="D1870" s="37"/>
      <c r="E1870" s="37"/>
      <c r="F1870" s="37"/>
      <c r="G1870" s="37"/>
      <c r="H1870" s="37"/>
      <c r="I1870" s="38"/>
      <c r="J1870" s="37"/>
      <c r="K1870" s="38"/>
      <c r="L1870" s="37"/>
      <c r="M1870" s="37"/>
      <c r="N1870" s="37"/>
      <c r="O1870" s="37"/>
      <c r="P1870" s="37"/>
      <c r="Q1870" s="37"/>
      <c r="R1870" s="37"/>
      <c r="S1870" s="37"/>
      <c r="T1870" s="37"/>
      <c r="U1870" s="37"/>
      <c r="V1870" s="37"/>
      <c r="W1870" s="37"/>
      <c r="X1870" s="37"/>
      <c r="Y1870" s="39"/>
      <c r="Z1870" s="37"/>
      <c r="AA1870" s="40"/>
      <c r="AB1870" s="78"/>
      <c r="AC1870" s="40"/>
    </row>
    <row r="1871" spans="4:29" x14ac:dyDescent="0.35">
      <c r="D1871" s="37"/>
      <c r="E1871" s="37"/>
      <c r="F1871" s="37"/>
      <c r="G1871" s="37"/>
      <c r="H1871" s="37"/>
      <c r="I1871" s="38"/>
      <c r="J1871" s="37"/>
      <c r="K1871" s="38"/>
      <c r="L1871" s="37"/>
      <c r="M1871" s="37"/>
      <c r="N1871" s="37"/>
      <c r="O1871" s="37"/>
      <c r="P1871" s="37"/>
      <c r="Q1871" s="37"/>
      <c r="R1871" s="37"/>
      <c r="S1871" s="37"/>
      <c r="T1871" s="37"/>
      <c r="U1871" s="37"/>
      <c r="V1871" s="37"/>
      <c r="W1871" s="37"/>
      <c r="X1871" s="37"/>
      <c r="Y1871" s="39"/>
      <c r="Z1871" s="37"/>
      <c r="AA1871" s="40"/>
      <c r="AB1871" s="78"/>
      <c r="AC1871" s="40"/>
    </row>
    <row r="1872" spans="4:29" x14ac:dyDescent="0.35">
      <c r="D1872" s="37"/>
      <c r="E1872" s="37"/>
      <c r="F1872" s="37"/>
      <c r="G1872" s="37"/>
      <c r="H1872" s="37"/>
      <c r="I1872" s="38"/>
      <c r="J1872" s="37"/>
      <c r="K1872" s="38"/>
      <c r="L1872" s="37"/>
      <c r="M1872" s="37"/>
      <c r="N1872" s="37"/>
      <c r="O1872" s="37"/>
      <c r="P1872" s="37"/>
      <c r="Q1872" s="37"/>
      <c r="R1872" s="37"/>
      <c r="S1872" s="37"/>
      <c r="T1872" s="37"/>
      <c r="U1872" s="37"/>
      <c r="V1872" s="37"/>
      <c r="W1872" s="37"/>
      <c r="X1872" s="37"/>
      <c r="Y1872" s="39"/>
      <c r="Z1872" s="37"/>
      <c r="AA1872" s="40"/>
      <c r="AB1872" s="78"/>
      <c r="AC1872" s="40"/>
    </row>
    <row r="1873" spans="4:29" x14ac:dyDescent="0.35">
      <c r="D1873" s="37"/>
      <c r="E1873" s="37"/>
      <c r="F1873" s="37"/>
      <c r="G1873" s="37"/>
      <c r="H1873" s="37"/>
      <c r="I1873" s="38"/>
      <c r="J1873" s="37"/>
      <c r="K1873" s="38"/>
      <c r="L1873" s="37"/>
      <c r="M1873" s="37"/>
      <c r="N1873" s="37"/>
      <c r="O1873" s="37"/>
      <c r="P1873" s="37"/>
      <c r="Q1873" s="37"/>
      <c r="R1873" s="37"/>
      <c r="S1873" s="37"/>
      <c r="T1873" s="37"/>
      <c r="U1873" s="37"/>
      <c r="V1873" s="37"/>
      <c r="W1873" s="37"/>
      <c r="X1873" s="37"/>
      <c r="Y1873" s="39"/>
      <c r="Z1873" s="37"/>
      <c r="AA1873" s="40"/>
      <c r="AB1873" s="78"/>
      <c r="AC1873" s="40"/>
    </row>
    <row r="1874" spans="4:29" x14ac:dyDescent="0.35">
      <c r="D1874" s="37"/>
      <c r="E1874" s="37"/>
      <c r="F1874" s="37"/>
      <c r="G1874" s="37"/>
      <c r="H1874" s="37"/>
      <c r="I1874" s="38"/>
      <c r="J1874" s="37"/>
      <c r="K1874" s="38"/>
      <c r="L1874" s="37"/>
      <c r="M1874" s="37"/>
      <c r="N1874" s="37"/>
      <c r="O1874" s="37"/>
      <c r="P1874" s="37"/>
      <c r="Q1874" s="37"/>
      <c r="R1874" s="37"/>
      <c r="S1874" s="37"/>
      <c r="T1874" s="37"/>
      <c r="U1874" s="37"/>
      <c r="V1874" s="37"/>
      <c r="W1874" s="37"/>
      <c r="X1874" s="37"/>
      <c r="Y1874" s="39"/>
      <c r="Z1874" s="37"/>
      <c r="AA1874" s="40"/>
      <c r="AB1874" s="78"/>
      <c r="AC1874" s="40"/>
    </row>
    <row r="1875" spans="4:29" x14ac:dyDescent="0.35">
      <c r="D1875" s="37"/>
      <c r="E1875" s="37"/>
      <c r="F1875" s="37"/>
      <c r="G1875" s="37"/>
      <c r="H1875" s="37"/>
      <c r="I1875" s="38"/>
      <c r="J1875" s="37"/>
      <c r="K1875" s="38"/>
      <c r="L1875" s="37"/>
      <c r="M1875" s="37"/>
      <c r="N1875" s="37"/>
      <c r="O1875" s="37"/>
      <c r="P1875" s="37"/>
      <c r="Q1875" s="37"/>
      <c r="R1875" s="37"/>
      <c r="S1875" s="37"/>
      <c r="T1875" s="37"/>
      <c r="U1875" s="37"/>
      <c r="V1875" s="37"/>
      <c r="W1875" s="37"/>
      <c r="X1875" s="37"/>
      <c r="Y1875" s="39"/>
      <c r="Z1875" s="37"/>
      <c r="AA1875" s="40"/>
      <c r="AB1875" s="78"/>
      <c r="AC1875" s="40"/>
    </row>
    <row r="1876" spans="4:29" x14ac:dyDescent="0.35">
      <c r="D1876" s="41"/>
      <c r="E1876" s="41"/>
      <c r="F1876" s="41"/>
      <c r="G1876" s="41"/>
      <c r="H1876" s="41"/>
      <c r="I1876" s="42"/>
      <c r="J1876" s="41"/>
      <c r="K1876" s="42"/>
      <c r="L1876" s="41"/>
      <c r="M1876" s="41"/>
      <c r="N1876" s="41"/>
      <c r="O1876" s="41"/>
      <c r="P1876" s="41"/>
      <c r="Q1876" s="41"/>
      <c r="R1876" s="41"/>
      <c r="S1876" s="41"/>
      <c r="T1876" s="41"/>
      <c r="U1876" s="41"/>
      <c r="V1876" s="41"/>
      <c r="W1876" s="41"/>
      <c r="X1876" s="41"/>
      <c r="Y1876" s="43"/>
      <c r="Z1876" s="41"/>
      <c r="AA1876" s="44"/>
      <c r="AB1876" s="79"/>
      <c r="AC1876" s="44"/>
    </row>
    <row r="1877" spans="4:29" x14ac:dyDescent="0.35">
      <c r="D1877" s="37"/>
      <c r="E1877" s="37"/>
      <c r="F1877" s="37"/>
      <c r="G1877" s="37"/>
      <c r="H1877" s="37"/>
      <c r="I1877" s="38"/>
      <c r="J1877" s="37"/>
      <c r="K1877" s="38"/>
      <c r="L1877" s="37"/>
      <c r="M1877" s="37"/>
      <c r="N1877" s="37"/>
      <c r="O1877" s="37"/>
      <c r="P1877" s="37"/>
      <c r="Q1877" s="37"/>
      <c r="R1877" s="37"/>
      <c r="S1877" s="37"/>
      <c r="T1877" s="37"/>
      <c r="U1877" s="37"/>
      <c r="V1877" s="37"/>
      <c r="W1877" s="37"/>
      <c r="X1877" s="37"/>
      <c r="Y1877" s="39"/>
      <c r="Z1877" s="37"/>
      <c r="AA1877" s="40"/>
      <c r="AB1877" s="78"/>
      <c r="AC1877" s="40"/>
    </row>
    <row r="1878" spans="4:29" x14ac:dyDescent="0.35">
      <c r="D1878" s="37"/>
      <c r="E1878" s="37"/>
      <c r="F1878" s="37"/>
      <c r="G1878" s="37"/>
      <c r="H1878" s="37"/>
      <c r="I1878" s="38"/>
      <c r="J1878" s="37"/>
      <c r="K1878" s="38"/>
      <c r="L1878" s="37"/>
      <c r="M1878" s="37"/>
      <c r="N1878" s="37"/>
      <c r="O1878" s="37"/>
      <c r="P1878" s="37"/>
      <c r="Q1878" s="37"/>
      <c r="R1878" s="37"/>
      <c r="S1878" s="37"/>
      <c r="T1878" s="37"/>
      <c r="U1878" s="37"/>
      <c r="V1878" s="37"/>
      <c r="W1878" s="37"/>
      <c r="X1878" s="37"/>
      <c r="Y1878" s="39"/>
      <c r="Z1878" s="37"/>
      <c r="AA1878" s="40"/>
      <c r="AB1878" s="78"/>
      <c r="AC1878" s="40"/>
    </row>
    <row r="1879" spans="4:29" x14ac:dyDescent="0.35">
      <c r="D1879" s="37"/>
      <c r="E1879" s="37"/>
      <c r="F1879" s="37"/>
      <c r="G1879" s="37"/>
      <c r="H1879" s="37"/>
      <c r="I1879" s="38"/>
      <c r="J1879" s="37"/>
      <c r="K1879" s="38"/>
      <c r="L1879" s="37"/>
      <c r="M1879" s="37"/>
      <c r="N1879" s="37"/>
      <c r="O1879" s="37"/>
      <c r="P1879" s="37"/>
      <c r="Q1879" s="37"/>
      <c r="R1879" s="37"/>
      <c r="S1879" s="37"/>
      <c r="T1879" s="37"/>
      <c r="U1879" s="37"/>
      <c r="V1879" s="37"/>
      <c r="W1879" s="37"/>
      <c r="X1879" s="37"/>
      <c r="Y1879" s="39"/>
      <c r="Z1879" s="37"/>
      <c r="AA1879" s="40"/>
      <c r="AB1879" s="78"/>
      <c r="AC1879" s="40"/>
    </row>
    <row r="1880" spans="4:29" x14ac:dyDescent="0.35">
      <c r="D1880" s="37"/>
      <c r="E1880" s="37"/>
      <c r="F1880" s="37"/>
      <c r="G1880" s="37"/>
      <c r="H1880" s="37"/>
      <c r="I1880" s="38"/>
      <c r="J1880" s="37"/>
      <c r="K1880" s="38"/>
      <c r="L1880" s="37"/>
      <c r="M1880" s="37"/>
      <c r="N1880" s="37"/>
      <c r="O1880" s="37"/>
      <c r="P1880" s="37"/>
      <c r="Q1880" s="37"/>
      <c r="R1880" s="37"/>
      <c r="S1880" s="37"/>
      <c r="T1880" s="37"/>
      <c r="U1880" s="37"/>
      <c r="V1880" s="37"/>
      <c r="W1880" s="37"/>
      <c r="X1880" s="37"/>
      <c r="Y1880" s="39"/>
      <c r="Z1880" s="37"/>
      <c r="AA1880" s="40"/>
      <c r="AB1880" s="78"/>
      <c r="AC1880" s="40"/>
    </row>
    <row r="1881" spans="4:29" x14ac:dyDescent="0.35">
      <c r="D1881" s="37"/>
      <c r="E1881" s="37"/>
      <c r="F1881" s="37"/>
      <c r="G1881" s="37"/>
      <c r="H1881" s="37"/>
      <c r="I1881" s="38"/>
      <c r="J1881" s="37"/>
      <c r="K1881" s="38"/>
      <c r="L1881" s="37"/>
      <c r="M1881" s="37"/>
      <c r="N1881" s="37"/>
      <c r="O1881" s="37"/>
      <c r="P1881" s="37"/>
      <c r="Q1881" s="37"/>
      <c r="R1881" s="37"/>
      <c r="S1881" s="37"/>
      <c r="T1881" s="37"/>
      <c r="U1881" s="37"/>
      <c r="V1881" s="37"/>
      <c r="W1881" s="37"/>
      <c r="X1881" s="37"/>
      <c r="Y1881" s="39"/>
      <c r="Z1881" s="37"/>
      <c r="AA1881" s="40"/>
      <c r="AB1881" s="78"/>
      <c r="AC1881" s="40"/>
    </row>
    <row r="1882" spans="4:29" x14ac:dyDescent="0.35">
      <c r="D1882" s="37"/>
      <c r="E1882" s="37"/>
      <c r="F1882" s="37"/>
      <c r="G1882" s="37"/>
      <c r="H1882" s="37"/>
      <c r="I1882" s="38"/>
      <c r="J1882" s="37"/>
      <c r="K1882" s="38"/>
      <c r="L1882" s="37"/>
      <c r="M1882" s="37"/>
      <c r="N1882" s="37"/>
      <c r="O1882" s="37"/>
      <c r="P1882" s="37"/>
      <c r="Q1882" s="37"/>
      <c r="R1882" s="37"/>
      <c r="S1882" s="37"/>
      <c r="T1882" s="37"/>
      <c r="U1882" s="37"/>
      <c r="V1882" s="37"/>
      <c r="W1882" s="37"/>
      <c r="X1882" s="37"/>
      <c r="Y1882" s="39"/>
      <c r="Z1882" s="37"/>
      <c r="AA1882" s="40"/>
      <c r="AB1882" s="78"/>
      <c r="AC1882" s="40"/>
    </row>
    <row r="1883" spans="4:29" x14ac:dyDescent="0.35">
      <c r="D1883" s="37"/>
      <c r="E1883" s="37"/>
      <c r="F1883" s="37"/>
      <c r="G1883" s="37"/>
      <c r="H1883" s="37"/>
      <c r="I1883" s="38"/>
      <c r="J1883" s="37"/>
      <c r="K1883" s="38"/>
      <c r="L1883" s="37"/>
      <c r="M1883" s="37"/>
      <c r="N1883" s="37"/>
      <c r="O1883" s="37"/>
      <c r="P1883" s="37"/>
      <c r="Q1883" s="37"/>
      <c r="R1883" s="37"/>
      <c r="S1883" s="37"/>
      <c r="T1883" s="37"/>
      <c r="U1883" s="37"/>
      <c r="V1883" s="37"/>
      <c r="W1883" s="37"/>
      <c r="X1883" s="37"/>
      <c r="Y1883" s="39"/>
      <c r="Z1883" s="37"/>
      <c r="AA1883" s="40"/>
      <c r="AB1883" s="78"/>
      <c r="AC1883" s="40"/>
    </row>
    <row r="1884" spans="4:29" x14ac:dyDescent="0.35">
      <c r="D1884" s="41"/>
      <c r="E1884" s="41"/>
      <c r="F1884" s="41"/>
      <c r="G1884" s="41"/>
      <c r="H1884" s="41"/>
      <c r="I1884" s="42"/>
      <c r="J1884" s="41"/>
      <c r="K1884" s="42"/>
      <c r="L1884" s="41"/>
      <c r="M1884" s="41"/>
      <c r="N1884" s="41"/>
      <c r="O1884" s="41"/>
      <c r="P1884" s="41"/>
      <c r="Q1884" s="41"/>
      <c r="R1884" s="41"/>
      <c r="S1884" s="41"/>
      <c r="T1884" s="41"/>
      <c r="U1884" s="41"/>
      <c r="V1884" s="41"/>
      <c r="W1884" s="41"/>
      <c r="X1884" s="41"/>
      <c r="Y1884" s="43"/>
      <c r="Z1884" s="41"/>
      <c r="AA1884" s="44"/>
      <c r="AB1884" s="79"/>
      <c r="AC1884" s="44"/>
    </row>
    <row r="1885" spans="4:29" x14ac:dyDescent="0.35">
      <c r="D1885" s="37"/>
      <c r="E1885" s="37"/>
      <c r="F1885" s="37"/>
      <c r="G1885" s="37"/>
      <c r="H1885" s="37"/>
      <c r="I1885" s="38"/>
      <c r="J1885" s="37"/>
      <c r="K1885" s="38"/>
      <c r="L1885" s="37"/>
      <c r="M1885" s="37"/>
      <c r="N1885" s="37"/>
      <c r="O1885" s="37"/>
      <c r="P1885" s="37"/>
      <c r="Q1885" s="37"/>
      <c r="R1885" s="37"/>
      <c r="S1885" s="37"/>
      <c r="T1885" s="37"/>
      <c r="U1885" s="37"/>
      <c r="V1885" s="37"/>
      <c r="W1885" s="37"/>
      <c r="X1885" s="37"/>
      <c r="Y1885" s="39"/>
      <c r="Z1885" s="37"/>
      <c r="AA1885" s="40"/>
      <c r="AB1885" s="78"/>
      <c r="AC1885" s="40"/>
    </row>
    <row r="1886" spans="4:29" x14ac:dyDescent="0.35">
      <c r="D1886" s="37"/>
      <c r="E1886" s="37"/>
      <c r="F1886" s="37"/>
      <c r="G1886" s="37"/>
      <c r="H1886" s="37"/>
      <c r="I1886" s="38"/>
      <c r="J1886" s="37"/>
      <c r="K1886" s="38"/>
      <c r="L1886" s="37"/>
      <c r="M1886" s="37"/>
      <c r="N1886" s="37"/>
      <c r="O1886" s="37"/>
      <c r="P1886" s="37"/>
      <c r="Q1886" s="37"/>
      <c r="R1886" s="37"/>
      <c r="S1886" s="37"/>
      <c r="T1886" s="37"/>
      <c r="U1886" s="37"/>
      <c r="V1886" s="37"/>
      <c r="W1886" s="37"/>
      <c r="X1886" s="37"/>
      <c r="Y1886" s="39"/>
      <c r="Z1886" s="37"/>
      <c r="AA1886" s="40"/>
      <c r="AB1886" s="78"/>
      <c r="AC1886" s="40"/>
    </row>
    <row r="1887" spans="4:29" x14ac:dyDescent="0.35">
      <c r="D1887" s="37"/>
      <c r="E1887" s="37"/>
      <c r="F1887" s="37"/>
      <c r="G1887" s="37"/>
      <c r="H1887" s="37"/>
      <c r="I1887" s="38"/>
      <c r="J1887" s="37"/>
      <c r="K1887" s="38"/>
      <c r="L1887" s="37"/>
      <c r="M1887" s="37"/>
      <c r="N1887" s="37"/>
      <c r="O1887" s="37"/>
      <c r="P1887" s="37"/>
      <c r="Q1887" s="37"/>
      <c r="R1887" s="37"/>
      <c r="S1887" s="37"/>
      <c r="T1887" s="37"/>
      <c r="U1887" s="37"/>
      <c r="V1887" s="37"/>
      <c r="W1887" s="37"/>
      <c r="X1887" s="37"/>
      <c r="Y1887" s="39"/>
      <c r="Z1887" s="37"/>
      <c r="AA1887" s="40"/>
      <c r="AB1887" s="78"/>
      <c r="AC1887" s="40"/>
    </row>
    <row r="1888" spans="4:29" x14ac:dyDescent="0.35">
      <c r="D1888" s="37"/>
      <c r="E1888" s="37"/>
      <c r="F1888" s="37"/>
      <c r="G1888" s="37"/>
      <c r="H1888" s="37"/>
      <c r="I1888" s="38"/>
      <c r="J1888" s="37"/>
      <c r="K1888" s="38"/>
      <c r="L1888" s="37"/>
      <c r="M1888" s="37"/>
      <c r="N1888" s="37"/>
      <c r="O1888" s="37"/>
      <c r="P1888" s="37"/>
      <c r="Q1888" s="37"/>
      <c r="R1888" s="37"/>
      <c r="S1888" s="37"/>
      <c r="T1888" s="37"/>
      <c r="U1888" s="37"/>
      <c r="V1888" s="37"/>
      <c r="W1888" s="37"/>
      <c r="X1888" s="37"/>
      <c r="Y1888" s="39"/>
      <c r="Z1888" s="37"/>
      <c r="AA1888" s="40"/>
      <c r="AB1888" s="78"/>
      <c r="AC1888" s="40"/>
    </row>
    <row r="1889" spans="4:29" x14ac:dyDescent="0.35">
      <c r="D1889" s="37"/>
      <c r="E1889" s="37"/>
      <c r="F1889" s="37"/>
      <c r="G1889" s="37"/>
      <c r="H1889" s="37"/>
      <c r="I1889" s="38"/>
      <c r="J1889" s="37"/>
      <c r="K1889" s="38"/>
      <c r="L1889" s="37"/>
      <c r="M1889" s="37"/>
      <c r="N1889" s="37"/>
      <c r="O1889" s="37"/>
      <c r="P1889" s="37"/>
      <c r="Q1889" s="37"/>
      <c r="R1889" s="37"/>
      <c r="S1889" s="37"/>
      <c r="T1889" s="37"/>
      <c r="U1889" s="37"/>
      <c r="V1889" s="37"/>
      <c r="W1889" s="37"/>
      <c r="X1889" s="37"/>
      <c r="Y1889" s="39"/>
      <c r="Z1889" s="37"/>
      <c r="AA1889" s="40"/>
      <c r="AB1889" s="78"/>
      <c r="AC1889" s="40"/>
    </row>
    <row r="1890" spans="4:29" x14ac:dyDescent="0.35">
      <c r="D1890" s="37"/>
      <c r="E1890" s="37"/>
      <c r="F1890" s="37"/>
      <c r="G1890" s="37"/>
      <c r="H1890" s="37"/>
      <c r="I1890" s="38"/>
      <c r="J1890" s="37"/>
      <c r="K1890" s="38"/>
      <c r="L1890" s="37"/>
      <c r="M1890" s="37"/>
      <c r="N1890" s="37"/>
      <c r="O1890" s="37"/>
      <c r="P1890" s="37"/>
      <c r="Q1890" s="37"/>
      <c r="R1890" s="37"/>
      <c r="S1890" s="37"/>
      <c r="T1890" s="37"/>
      <c r="U1890" s="37"/>
      <c r="V1890" s="37"/>
      <c r="W1890" s="37"/>
      <c r="X1890" s="37"/>
      <c r="Y1890" s="39"/>
      <c r="Z1890" s="37"/>
      <c r="AA1890" s="40"/>
      <c r="AB1890" s="78"/>
      <c r="AC1890" s="40"/>
    </row>
    <row r="1891" spans="4:29" x14ac:dyDescent="0.35">
      <c r="D1891" s="37"/>
      <c r="E1891" s="37"/>
      <c r="F1891" s="37"/>
      <c r="G1891" s="37"/>
      <c r="H1891" s="37"/>
      <c r="I1891" s="38"/>
      <c r="J1891" s="37"/>
      <c r="K1891" s="38"/>
      <c r="L1891" s="37"/>
      <c r="M1891" s="37"/>
      <c r="N1891" s="37"/>
      <c r="O1891" s="37"/>
      <c r="P1891" s="37"/>
      <c r="Q1891" s="37"/>
      <c r="R1891" s="37"/>
      <c r="S1891" s="37"/>
      <c r="T1891" s="37"/>
      <c r="U1891" s="37"/>
      <c r="V1891" s="37"/>
      <c r="W1891" s="37"/>
      <c r="X1891" s="37"/>
      <c r="Y1891" s="39"/>
      <c r="Z1891" s="37"/>
      <c r="AA1891" s="40"/>
      <c r="AB1891" s="78"/>
      <c r="AC1891" s="40"/>
    </row>
    <row r="1892" spans="4:29" x14ac:dyDescent="0.35">
      <c r="D1892" s="37"/>
      <c r="E1892" s="37"/>
      <c r="F1892" s="37"/>
      <c r="G1892" s="37"/>
      <c r="H1892" s="37"/>
      <c r="I1892" s="38"/>
      <c r="J1892" s="37"/>
      <c r="K1892" s="38"/>
      <c r="L1892" s="37"/>
      <c r="M1892" s="37"/>
      <c r="N1892" s="37"/>
      <c r="O1892" s="37"/>
      <c r="P1892" s="37"/>
      <c r="Q1892" s="37"/>
      <c r="R1892" s="37"/>
      <c r="S1892" s="37"/>
      <c r="T1892" s="37"/>
      <c r="U1892" s="37"/>
      <c r="V1892" s="37"/>
      <c r="W1892" s="37"/>
      <c r="X1892" s="37"/>
      <c r="Y1892" s="39"/>
      <c r="Z1892" s="37"/>
      <c r="AA1892" s="40"/>
      <c r="AB1892" s="78"/>
      <c r="AC1892" s="40"/>
    </row>
    <row r="1893" spans="4:29" x14ac:dyDescent="0.35">
      <c r="D1893" s="41"/>
      <c r="E1893" s="41"/>
      <c r="F1893" s="41"/>
      <c r="G1893" s="41"/>
      <c r="H1893" s="41"/>
      <c r="I1893" s="42"/>
      <c r="J1893" s="41"/>
      <c r="K1893" s="42"/>
      <c r="L1893" s="41"/>
      <c r="M1893" s="41"/>
      <c r="N1893" s="41"/>
      <c r="O1893" s="41"/>
      <c r="P1893" s="41"/>
      <c r="Q1893" s="41"/>
      <c r="R1893" s="41"/>
      <c r="S1893" s="41"/>
      <c r="T1893" s="41"/>
      <c r="U1893" s="41"/>
      <c r="V1893" s="41"/>
      <c r="W1893" s="41"/>
      <c r="X1893" s="41"/>
      <c r="Y1893" s="43"/>
      <c r="Z1893" s="41"/>
      <c r="AA1893" s="44"/>
      <c r="AB1893" s="79"/>
      <c r="AC1893" s="44"/>
    </row>
    <row r="1894" spans="4:29" x14ac:dyDescent="0.35">
      <c r="D1894" s="37"/>
      <c r="E1894" s="37"/>
      <c r="F1894" s="37"/>
      <c r="G1894" s="37"/>
      <c r="H1894" s="37"/>
      <c r="I1894" s="38"/>
      <c r="J1894" s="37"/>
      <c r="K1894" s="38"/>
      <c r="L1894" s="37"/>
      <c r="M1894" s="37"/>
      <c r="N1894" s="37"/>
      <c r="O1894" s="37"/>
      <c r="P1894" s="37"/>
      <c r="Q1894" s="37"/>
      <c r="R1894" s="37"/>
      <c r="S1894" s="37"/>
      <c r="T1894" s="37"/>
      <c r="U1894" s="37"/>
      <c r="V1894" s="37"/>
      <c r="W1894" s="37"/>
      <c r="X1894" s="37"/>
      <c r="Y1894" s="39"/>
      <c r="Z1894" s="37"/>
      <c r="AA1894" s="40"/>
      <c r="AB1894" s="78"/>
      <c r="AC1894" s="40"/>
    </row>
    <row r="1895" spans="4:29" x14ac:dyDescent="0.35">
      <c r="D1895" s="37"/>
      <c r="E1895" s="37"/>
      <c r="F1895" s="37"/>
      <c r="G1895" s="37"/>
      <c r="H1895" s="37"/>
      <c r="I1895" s="38"/>
      <c r="J1895" s="37"/>
      <c r="K1895" s="38"/>
      <c r="L1895" s="37"/>
      <c r="M1895" s="37"/>
      <c r="N1895" s="37"/>
      <c r="O1895" s="37"/>
      <c r="P1895" s="37"/>
      <c r="Q1895" s="37"/>
      <c r="R1895" s="37"/>
      <c r="S1895" s="37"/>
      <c r="T1895" s="37"/>
      <c r="U1895" s="37"/>
      <c r="V1895" s="37"/>
      <c r="W1895" s="37"/>
      <c r="X1895" s="37"/>
      <c r="Y1895" s="39"/>
      <c r="Z1895" s="37"/>
      <c r="AA1895" s="40"/>
      <c r="AB1895" s="78"/>
      <c r="AC1895" s="40"/>
    </row>
    <row r="1896" spans="4:29" x14ac:dyDescent="0.35">
      <c r="D1896" s="37"/>
      <c r="E1896" s="37"/>
      <c r="F1896" s="37"/>
      <c r="G1896" s="37"/>
      <c r="H1896" s="37"/>
      <c r="I1896" s="38"/>
      <c r="J1896" s="37"/>
      <c r="K1896" s="38"/>
      <c r="L1896" s="37"/>
      <c r="M1896" s="37"/>
      <c r="N1896" s="37"/>
      <c r="O1896" s="37"/>
      <c r="P1896" s="37"/>
      <c r="Q1896" s="37"/>
      <c r="R1896" s="37"/>
      <c r="S1896" s="37"/>
      <c r="T1896" s="37"/>
      <c r="U1896" s="37"/>
      <c r="V1896" s="37"/>
      <c r="W1896" s="37"/>
      <c r="X1896" s="37"/>
      <c r="Y1896" s="39"/>
      <c r="Z1896" s="37"/>
      <c r="AA1896" s="40"/>
      <c r="AB1896" s="78"/>
      <c r="AC1896" s="40"/>
    </row>
    <row r="1897" spans="4:29" x14ac:dyDescent="0.35">
      <c r="D1897" s="37"/>
      <c r="E1897" s="37"/>
      <c r="F1897" s="37"/>
      <c r="G1897" s="37"/>
      <c r="H1897" s="37"/>
      <c r="I1897" s="38"/>
      <c r="J1897" s="37"/>
      <c r="K1897" s="38"/>
      <c r="L1897" s="37"/>
      <c r="M1897" s="37"/>
      <c r="N1897" s="37"/>
      <c r="O1897" s="37"/>
      <c r="P1897" s="37"/>
      <c r="Q1897" s="37"/>
      <c r="R1897" s="37"/>
      <c r="S1897" s="37"/>
      <c r="T1897" s="37"/>
      <c r="U1897" s="37"/>
      <c r="V1897" s="37"/>
      <c r="W1897" s="37"/>
      <c r="X1897" s="37"/>
      <c r="Y1897" s="39"/>
      <c r="Z1897" s="37"/>
      <c r="AA1897" s="40"/>
      <c r="AB1897" s="78"/>
      <c r="AC1897" s="40"/>
    </row>
    <row r="1898" spans="4:29" x14ac:dyDescent="0.35">
      <c r="D1898" s="37"/>
      <c r="E1898" s="37"/>
      <c r="F1898" s="37"/>
      <c r="G1898" s="37"/>
      <c r="H1898" s="37"/>
      <c r="I1898" s="38"/>
      <c r="J1898" s="37"/>
      <c r="K1898" s="38"/>
      <c r="L1898" s="37"/>
      <c r="M1898" s="37"/>
      <c r="N1898" s="37"/>
      <c r="O1898" s="37"/>
      <c r="P1898" s="37"/>
      <c r="Q1898" s="37"/>
      <c r="R1898" s="37"/>
      <c r="S1898" s="37"/>
      <c r="T1898" s="37"/>
      <c r="U1898" s="37"/>
      <c r="V1898" s="37"/>
      <c r="W1898" s="37"/>
      <c r="X1898" s="37"/>
      <c r="Y1898" s="39"/>
      <c r="Z1898" s="37"/>
      <c r="AA1898" s="40"/>
      <c r="AB1898" s="78"/>
      <c r="AC1898" s="40"/>
    </row>
    <row r="1899" spans="4:29" x14ac:dyDescent="0.35">
      <c r="D1899" s="37"/>
      <c r="E1899" s="37"/>
      <c r="F1899" s="37"/>
      <c r="G1899" s="37"/>
      <c r="H1899" s="37"/>
      <c r="I1899" s="38"/>
      <c r="J1899" s="37"/>
      <c r="K1899" s="38"/>
      <c r="L1899" s="37"/>
      <c r="M1899" s="37"/>
      <c r="N1899" s="37"/>
      <c r="O1899" s="37"/>
      <c r="P1899" s="37"/>
      <c r="Q1899" s="37"/>
      <c r="R1899" s="37"/>
      <c r="S1899" s="37"/>
      <c r="T1899" s="37"/>
      <c r="U1899" s="37"/>
      <c r="V1899" s="37"/>
      <c r="W1899" s="37"/>
      <c r="X1899" s="37"/>
      <c r="Y1899" s="39"/>
      <c r="Z1899" s="37"/>
      <c r="AA1899" s="40"/>
      <c r="AB1899" s="78"/>
      <c r="AC1899" s="40"/>
    </row>
    <row r="1900" spans="4:29" x14ac:dyDescent="0.35">
      <c r="D1900" s="37"/>
      <c r="E1900" s="37"/>
      <c r="F1900" s="37"/>
      <c r="G1900" s="37"/>
      <c r="H1900" s="37"/>
      <c r="I1900" s="38"/>
      <c r="J1900" s="37"/>
      <c r="K1900" s="38"/>
      <c r="L1900" s="37"/>
      <c r="M1900" s="37"/>
      <c r="N1900" s="37"/>
      <c r="O1900" s="37"/>
      <c r="P1900" s="37"/>
      <c r="Q1900" s="37"/>
      <c r="R1900" s="37"/>
      <c r="S1900" s="37"/>
      <c r="T1900" s="37"/>
      <c r="U1900" s="37"/>
      <c r="V1900" s="37"/>
      <c r="W1900" s="37"/>
      <c r="X1900" s="37"/>
      <c r="Y1900" s="39"/>
      <c r="Z1900" s="37"/>
      <c r="AA1900" s="40"/>
      <c r="AB1900" s="78"/>
      <c r="AC1900" s="40"/>
    </row>
    <row r="1901" spans="4:29" x14ac:dyDescent="0.35">
      <c r="D1901" s="41"/>
      <c r="E1901" s="41"/>
      <c r="F1901" s="41"/>
      <c r="G1901" s="41"/>
      <c r="H1901" s="41"/>
      <c r="I1901" s="42"/>
      <c r="J1901" s="41"/>
      <c r="K1901" s="42"/>
      <c r="L1901" s="41"/>
      <c r="M1901" s="41"/>
      <c r="N1901" s="41"/>
      <c r="O1901" s="41"/>
      <c r="P1901" s="41"/>
      <c r="Q1901" s="41"/>
      <c r="R1901" s="41"/>
      <c r="S1901" s="41"/>
      <c r="T1901" s="41"/>
      <c r="U1901" s="41"/>
      <c r="V1901" s="41"/>
      <c r="W1901" s="41"/>
      <c r="X1901" s="41"/>
      <c r="Y1901" s="43"/>
      <c r="Z1901" s="41"/>
      <c r="AA1901" s="44"/>
      <c r="AB1901" s="79"/>
      <c r="AC1901" s="44"/>
    </row>
    <row r="1902" spans="4:29" x14ac:dyDescent="0.35">
      <c r="D1902" s="37"/>
      <c r="E1902" s="37"/>
      <c r="F1902" s="37"/>
      <c r="G1902" s="37"/>
      <c r="H1902" s="37"/>
      <c r="I1902" s="38"/>
      <c r="J1902" s="37"/>
      <c r="K1902" s="38"/>
      <c r="L1902" s="37"/>
      <c r="M1902" s="37"/>
      <c r="N1902" s="37"/>
      <c r="O1902" s="37"/>
      <c r="P1902" s="37"/>
      <c r="Q1902" s="37"/>
      <c r="R1902" s="37"/>
      <c r="S1902" s="37"/>
      <c r="T1902" s="37"/>
      <c r="U1902" s="37"/>
      <c r="V1902" s="37"/>
      <c r="W1902" s="37"/>
      <c r="X1902" s="37"/>
      <c r="Y1902" s="39"/>
      <c r="Z1902" s="37"/>
      <c r="AA1902" s="40"/>
      <c r="AB1902" s="78"/>
      <c r="AC1902" s="40"/>
    </row>
    <row r="1903" spans="4:29" x14ac:dyDescent="0.35">
      <c r="D1903" s="37"/>
      <c r="E1903" s="37"/>
      <c r="F1903" s="37"/>
      <c r="G1903" s="37"/>
      <c r="H1903" s="37"/>
      <c r="I1903" s="38"/>
      <c r="J1903" s="37"/>
      <c r="K1903" s="38"/>
      <c r="L1903" s="37"/>
      <c r="M1903" s="37"/>
      <c r="N1903" s="37"/>
      <c r="O1903" s="37"/>
      <c r="P1903" s="37"/>
      <c r="Q1903" s="37"/>
      <c r="R1903" s="37"/>
      <c r="S1903" s="37"/>
      <c r="T1903" s="37"/>
      <c r="U1903" s="37"/>
      <c r="V1903" s="37"/>
      <c r="W1903" s="37"/>
      <c r="X1903" s="37"/>
      <c r="Y1903" s="39"/>
      <c r="Z1903" s="37"/>
      <c r="AA1903" s="40"/>
      <c r="AB1903" s="78"/>
      <c r="AC1903" s="40"/>
    </row>
    <row r="1904" spans="4:29" x14ac:dyDescent="0.35">
      <c r="D1904" s="37"/>
      <c r="E1904" s="37"/>
      <c r="F1904" s="37"/>
      <c r="G1904" s="37"/>
      <c r="H1904" s="37"/>
      <c r="I1904" s="38"/>
      <c r="J1904" s="37"/>
      <c r="K1904" s="38"/>
      <c r="L1904" s="37"/>
      <c r="M1904" s="37"/>
      <c r="N1904" s="37"/>
      <c r="O1904" s="37"/>
      <c r="P1904" s="37"/>
      <c r="Q1904" s="37"/>
      <c r="R1904" s="37"/>
      <c r="S1904" s="37"/>
      <c r="T1904" s="37"/>
      <c r="U1904" s="37"/>
      <c r="V1904" s="37"/>
      <c r="W1904" s="37"/>
      <c r="X1904" s="37"/>
      <c r="Y1904" s="39"/>
      <c r="Z1904" s="37"/>
      <c r="AA1904" s="40"/>
      <c r="AB1904" s="78"/>
      <c r="AC1904" s="40"/>
    </row>
    <row r="1905" spans="4:29" x14ac:dyDescent="0.35">
      <c r="D1905" s="37"/>
      <c r="E1905" s="37"/>
      <c r="F1905" s="37"/>
      <c r="G1905" s="37"/>
      <c r="H1905" s="37"/>
      <c r="I1905" s="38"/>
      <c r="J1905" s="37"/>
      <c r="K1905" s="38"/>
      <c r="L1905" s="37"/>
      <c r="M1905" s="37"/>
      <c r="N1905" s="37"/>
      <c r="O1905" s="37"/>
      <c r="P1905" s="37"/>
      <c r="Q1905" s="37"/>
      <c r="R1905" s="37"/>
      <c r="S1905" s="37"/>
      <c r="T1905" s="37"/>
      <c r="U1905" s="37"/>
      <c r="V1905" s="37"/>
      <c r="W1905" s="37"/>
      <c r="X1905" s="37"/>
      <c r="Y1905" s="39"/>
      <c r="Z1905" s="37"/>
      <c r="AA1905" s="40"/>
      <c r="AB1905" s="78"/>
      <c r="AC1905" s="40"/>
    </row>
    <row r="1906" spans="4:29" x14ac:dyDescent="0.35">
      <c r="D1906" s="37"/>
      <c r="E1906" s="37"/>
      <c r="F1906" s="37"/>
      <c r="G1906" s="37"/>
      <c r="H1906" s="37"/>
      <c r="I1906" s="38"/>
      <c r="J1906" s="37"/>
      <c r="K1906" s="38"/>
      <c r="L1906" s="37"/>
      <c r="M1906" s="37"/>
      <c r="N1906" s="37"/>
      <c r="O1906" s="37"/>
      <c r="P1906" s="37"/>
      <c r="Q1906" s="37"/>
      <c r="R1906" s="37"/>
      <c r="S1906" s="37"/>
      <c r="T1906" s="37"/>
      <c r="U1906" s="37"/>
      <c r="V1906" s="37"/>
      <c r="W1906" s="37"/>
      <c r="X1906" s="37"/>
      <c r="Y1906" s="39"/>
      <c r="Z1906" s="37"/>
      <c r="AA1906" s="40"/>
      <c r="AB1906" s="78"/>
      <c r="AC1906" s="40"/>
    </row>
    <row r="1907" spans="4:29" x14ac:dyDescent="0.35">
      <c r="D1907" s="37"/>
      <c r="E1907" s="37"/>
      <c r="F1907" s="37"/>
      <c r="G1907" s="37"/>
      <c r="H1907" s="37"/>
      <c r="I1907" s="38"/>
      <c r="J1907" s="37"/>
      <c r="K1907" s="38"/>
      <c r="L1907" s="37"/>
      <c r="M1907" s="37"/>
      <c r="N1907" s="37"/>
      <c r="O1907" s="37"/>
      <c r="P1907" s="37"/>
      <c r="Q1907" s="37"/>
      <c r="R1907" s="37"/>
      <c r="S1907" s="37"/>
      <c r="T1907" s="37"/>
      <c r="U1907" s="37"/>
      <c r="V1907" s="37"/>
      <c r="W1907" s="37"/>
      <c r="X1907" s="37"/>
      <c r="Y1907" s="39"/>
      <c r="Z1907" s="37"/>
      <c r="AA1907" s="40"/>
      <c r="AB1907" s="78"/>
      <c r="AC1907" s="40"/>
    </row>
    <row r="1908" spans="4:29" x14ac:dyDescent="0.35">
      <c r="D1908" s="37"/>
      <c r="E1908" s="37"/>
      <c r="F1908" s="37"/>
      <c r="G1908" s="37"/>
      <c r="H1908" s="37"/>
      <c r="I1908" s="38"/>
      <c r="J1908" s="37"/>
      <c r="K1908" s="38"/>
      <c r="L1908" s="37"/>
      <c r="M1908" s="37"/>
      <c r="N1908" s="37"/>
      <c r="O1908" s="37"/>
      <c r="P1908" s="37"/>
      <c r="Q1908" s="37"/>
      <c r="R1908" s="37"/>
      <c r="S1908" s="37"/>
      <c r="T1908" s="37"/>
      <c r="U1908" s="37"/>
      <c r="V1908" s="37"/>
      <c r="W1908" s="37"/>
      <c r="X1908" s="37"/>
      <c r="Y1908" s="39"/>
      <c r="Z1908" s="37"/>
      <c r="AA1908" s="40"/>
      <c r="AB1908" s="78"/>
      <c r="AC1908" s="40"/>
    </row>
    <row r="1909" spans="4:29" x14ac:dyDescent="0.35">
      <c r="D1909" s="41"/>
      <c r="E1909" s="41"/>
      <c r="F1909" s="41"/>
      <c r="G1909" s="41"/>
      <c r="H1909" s="41"/>
      <c r="I1909" s="42"/>
      <c r="J1909" s="41"/>
      <c r="K1909" s="42"/>
      <c r="L1909" s="41"/>
      <c r="M1909" s="41"/>
      <c r="N1909" s="41"/>
      <c r="O1909" s="41"/>
      <c r="P1909" s="41"/>
      <c r="Q1909" s="41"/>
      <c r="R1909" s="41"/>
      <c r="S1909" s="41"/>
      <c r="T1909" s="41"/>
      <c r="U1909" s="41"/>
      <c r="V1909" s="41"/>
      <c r="W1909" s="41"/>
      <c r="X1909" s="41"/>
      <c r="Y1909" s="43"/>
      <c r="Z1909" s="41"/>
      <c r="AA1909" s="44"/>
      <c r="AB1909" s="79"/>
      <c r="AC1909" s="44"/>
    </row>
    <row r="1910" spans="4:29" x14ac:dyDescent="0.35">
      <c r="D1910" s="37"/>
      <c r="E1910" s="37"/>
      <c r="F1910" s="37"/>
      <c r="G1910" s="37"/>
      <c r="H1910" s="37"/>
      <c r="I1910" s="38"/>
      <c r="J1910" s="37"/>
      <c r="K1910" s="38"/>
      <c r="L1910" s="37"/>
      <c r="M1910" s="37"/>
      <c r="N1910" s="37"/>
      <c r="O1910" s="37"/>
      <c r="P1910" s="37"/>
      <c r="Q1910" s="37"/>
      <c r="R1910" s="37"/>
      <c r="S1910" s="37"/>
      <c r="T1910" s="37"/>
      <c r="U1910" s="37"/>
      <c r="V1910" s="37"/>
      <c r="W1910" s="37"/>
      <c r="X1910" s="37"/>
      <c r="Y1910" s="39"/>
      <c r="Z1910" s="37"/>
      <c r="AA1910" s="40"/>
      <c r="AB1910" s="78"/>
      <c r="AC1910" s="40"/>
    </row>
    <row r="1911" spans="4:29" x14ac:dyDescent="0.35">
      <c r="D1911" s="37"/>
      <c r="E1911" s="37"/>
      <c r="F1911" s="37"/>
      <c r="G1911" s="37"/>
      <c r="H1911" s="37"/>
      <c r="I1911" s="38"/>
      <c r="J1911" s="37"/>
      <c r="K1911" s="38"/>
      <c r="L1911" s="37"/>
      <c r="M1911" s="37"/>
      <c r="N1911" s="37"/>
      <c r="O1911" s="37"/>
      <c r="P1911" s="37"/>
      <c r="Q1911" s="37"/>
      <c r="R1911" s="37"/>
      <c r="S1911" s="37"/>
      <c r="T1911" s="37"/>
      <c r="U1911" s="37"/>
      <c r="V1911" s="37"/>
      <c r="W1911" s="37"/>
      <c r="X1911" s="37"/>
      <c r="Y1911" s="39"/>
      <c r="Z1911" s="37"/>
      <c r="AA1911" s="40"/>
      <c r="AB1911" s="78"/>
      <c r="AC1911" s="40"/>
    </row>
    <row r="1912" spans="4:29" x14ac:dyDescent="0.35">
      <c r="D1912" s="37"/>
      <c r="E1912" s="37"/>
      <c r="F1912" s="37"/>
      <c r="G1912" s="37"/>
      <c r="H1912" s="37"/>
      <c r="I1912" s="38"/>
      <c r="J1912" s="37"/>
      <c r="K1912" s="38"/>
      <c r="L1912" s="37"/>
      <c r="M1912" s="37"/>
      <c r="N1912" s="37"/>
      <c r="O1912" s="37"/>
      <c r="P1912" s="37"/>
      <c r="Q1912" s="37"/>
      <c r="R1912" s="37"/>
      <c r="S1912" s="37"/>
      <c r="T1912" s="37"/>
      <c r="U1912" s="37"/>
      <c r="V1912" s="37"/>
      <c r="W1912" s="37"/>
      <c r="X1912" s="37"/>
      <c r="Y1912" s="39"/>
      <c r="Z1912" s="37"/>
      <c r="AA1912" s="40"/>
      <c r="AB1912" s="78"/>
      <c r="AC1912" s="40"/>
    </row>
    <row r="1913" spans="4:29" x14ac:dyDescent="0.35">
      <c r="D1913" s="37"/>
      <c r="E1913" s="37"/>
      <c r="F1913" s="37"/>
      <c r="G1913" s="37"/>
      <c r="H1913" s="37"/>
      <c r="I1913" s="38"/>
      <c r="J1913" s="37"/>
      <c r="K1913" s="38"/>
      <c r="L1913" s="37"/>
      <c r="M1913" s="37"/>
      <c r="N1913" s="37"/>
      <c r="O1913" s="37"/>
      <c r="P1913" s="37"/>
      <c r="Q1913" s="37"/>
      <c r="R1913" s="37"/>
      <c r="S1913" s="37"/>
      <c r="T1913" s="37"/>
      <c r="U1913" s="37"/>
      <c r="V1913" s="37"/>
      <c r="W1913" s="37"/>
      <c r="X1913" s="37"/>
      <c r="Y1913" s="39"/>
      <c r="Z1913" s="37"/>
      <c r="AA1913" s="40"/>
      <c r="AB1913" s="78"/>
      <c r="AC1913" s="40"/>
    </row>
    <row r="1914" spans="4:29" x14ac:dyDescent="0.35">
      <c r="D1914" s="37"/>
      <c r="E1914" s="37"/>
      <c r="F1914" s="37"/>
      <c r="G1914" s="37"/>
      <c r="H1914" s="37"/>
      <c r="I1914" s="38"/>
      <c r="J1914" s="37"/>
      <c r="K1914" s="38"/>
      <c r="L1914" s="37"/>
      <c r="M1914" s="37"/>
      <c r="N1914" s="37"/>
      <c r="O1914" s="37"/>
      <c r="P1914" s="37"/>
      <c r="Q1914" s="37"/>
      <c r="R1914" s="37"/>
      <c r="S1914" s="37"/>
      <c r="T1914" s="37"/>
      <c r="U1914" s="37"/>
      <c r="V1914" s="37"/>
      <c r="W1914" s="37"/>
      <c r="X1914" s="37"/>
      <c r="Y1914" s="39"/>
      <c r="Z1914" s="37"/>
      <c r="AA1914" s="40"/>
      <c r="AB1914" s="78"/>
      <c r="AC1914" s="40"/>
    </row>
    <row r="1915" spans="4:29" x14ac:dyDescent="0.35">
      <c r="D1915" s="37"/>
      <c r="E1915" s="37"/>
      <c r="F1915" s="37"/>
      <c r="G1915" s="37"/>
      <c r="H1915" s="37"/>
      <c r="I1915" s="38"/>
      <c r="J1915" s="37"/>
      <c r="K1915" s="38"/>
      <c r="L1915" s="37"/>
      <c r="M1915" s="37"/>
      <c r="N1915" s="37"/>
      <c r="O1915" s="37"/>
      <c r="P1915" s="37"/>
      <c r="Q1915" s="37"/>
      <c r="R1915" s="37"/>
      <c r="S1915" s="37"/>
      <c r="T1915" s="37"/>
      <c r="U1915" s="37"/>
      <c r="V1915" s="37"/>
      <c r="W1915" s="37"/>
      <c r="X1915" s="37"/>
      <c r="Y1915" s="39"/>
      <c r="Z1915" s="37"/>
      <c r="AA1915" s="40"/>
      <c r="AB1915" s="78"/>
      <c r="AC1915" s="40"/>
    </row>
    <row r="1916" spans="4:29" x14ac:dyDescent="0.35">
      <c r="D1916" s="37"/>
      <c r="E1916" s="37"/>
      <c r="F1916" s="37"/>
      <c r="G1916" s="37"/>
      <c r="H1916" s="37"/>
      <c r="I1916" s="38"/>
      <c r="J1916" s="37"/>
      <c r="K1916" s="38"/>
      <c r="L1916" s="37"/>
      <c r="M1916" s="37"/>
      <c r="N1916" s="37"/>
      <c r="O1916" s="37"/>
      <c r="P1916" s="37"/>
      <c r="Q1916" s="37"/>
      <c r="R1916" s="37"/>
      <c r="S1916" s="37"/>
      <c r="T1916" s="37"/>
      <c r="U1916" s="37"/>
      <c r="V1916" s="37"/>
      <c r="W1916" s="37"/>
      <c r="X1916" s="37"/>
      <c r="Y1916" s="39"/>
      <c r="Z1916" s="37"/>
      <c r="AA1916" s="40"/>
      <c r="AB1916" s="78"/>
      <c r="AC1916" s="40"/>
    </row>
    <row r="1917" spans="4:29" x14ac:dyDescent="0.35">
      <c r="D1917" s="37"/>
      <c r="E1917" s="37"/>
      <c r="F1917" s="37"/>
      <c r="G1917" s="37"/>
      <c r="H1917" s="37"/>
      <c r="I1917" s="38"/>
      <c r="J1917" s="37"/>
      <c r="K1917" s="38"/>
      <c r="L1917" s="37"/>
      <c r="M1917" s="37"/>
      <c r="N1917" s="37"/>
      <c r="O1917" s="37"/>
      <c r="P1917" s="37"/>
      <c r="Q1917" s="37"/>
      <c r="R1917" s="37"/>
      <c r="S1917" s="37"/>
      <c r="T1917" s="37"/>
      <c r="U1917" s="37"/>
      <c r="V1917" s="37"/>
      <c r="W1917" s="37"/>
      <c r="X1917" s="37"/>
      <c r="Y1917" s="39"/>
      <c r="Z1917" s="37"/>
      <c r="AA1917" s="40"/>
      <c r="AB1917" s="78"/>
      <c r="AC1917" s="40"/>
    </row>
    <row r="1918" spans="4:29" x14ac:dyDescent="0.35">
      <c r="D1918" s="37"/>
      <c r="E1918" s="37"/>
      <c r="F1918" s="37"/>
      <c r="G1918" s="37"/>
      <c r="H1918" s="37"/>
      <c r="I1918" s="38"/>
      <c r="J1918" s="37"/>
      <c r="K1918" s="38"/>
      <c r="L1918" s="37"/>
      <c r="M1918" s="37"/>
      <c r="N1918" s="37"/>
      <c r="O1918" s="37"/>
      <c r="P1918" s="37"/>
      <c r="Q1918" s="37"/>
      <c r="R1918" s="37"/>
      <c r="S1918" s="37"/>
      <c r="T1918" s="37"/>
      <c r="U1918" s="37"/>
      <c r="V1918" s="37"/>
      <c r="W1918" s="37"/>
      <c r="X1918" s="37"/>
      <c r="Y1918" s="39"/>
      <c r="Z1918" s="37"/>
      <c r="AA1918" s="40"/>
      <c r="AB1918" s="78"/>
      <c r="AC1918" s="40"/>
    </row>
    <row r="1919" spans="4:29" x14ac:dyDescent="0.35">
      <c r="D1919" s="37"/>
      <c r="E1919" s="37"/>
      <c r="F1919" s="37"/>
      <c r="G1919" s="37"/>
      <c r="H1919" s="37"/>
      <c r="I1919" s="38"/>
      <c r="J1919" s="37"/>
      <c r="K1919" s="38"/>
      <c r="L1919" s="37"/>
      <c r="M1919" s="37"/>
      <c r="N1919" s="37"/>
      <c r="O1919" s="37"/>
      <c r="P1919" s="37"/>
      <c r="Q1919" s="37"/>
      <c r="R1919" s="37"/>
      <c r="S1919" s="37"/>
      <c r="T1919" s="37"/>
      <c r="U1919" s="37"/>
      <c r="V1919" s="37"/>
      <c r="W1919" s="37"/>
      <c r="X1919" s="37"/>
      <c r="Y1919" s="39"/>
      <c r="Z1919" s="37"/>
      <c r="AA1919" s="40"/>
      <c r="AB1919" s="78"/>
      <c r="AC1919" s="40"/>
    </row>
    <row r="1920" spans="4:29" x14ac:dyDescent="0.35">
      <c r="D1920" s="41"/>
      <c r="E1920" s="41"/>
      <c r="F1920" s="41"/>
      <c r="G1920" s="41"/>
      <c r="H1920" s="41"/>
      <c r="I1920" s="42"/>
      <c r="J1920" s="41"/>
      <c r="K1920" s="42"/>
      <c r="L1920" s="41"/>
      <c r="M1920" s="41"/>
      <c r="N1920" s="41"/>
      <c r="O1920" s="41"/>
      <c r="P1920" s="41"/>
      <c r="Q1920" s="41"/>
      <c r="R1920" s="41"/>
      <c r="S1920" s="41"/>
      <c r="T1920" s="41"/>
      <c r="U1920" s="41"/>
      <c r="V1920" s="41"/>
      <c r="W1920" s="41"/>
      <c r="X1920" s="41"/>
      <c r="Y1920" s="43"/>
      <c r="Z1920" s="41"/>
      <c r="AA1920" s="44"/>
      <c r="AB1920" s="79"/>
      <c r="AC1920" s="44"/>
    </row>
    <row r="1921" spans="4:29" x14ac:dyDescent="0.35">
      <c r="D1921" s="37"/>
      <c r="E1921" s="37"/>
      <c r="F1921" s="37"/>
      <c r="G1921" s="37"/>
      <c r="H1921" s="37"/>
      <c r="I1921" s="38"/>
      <c r="J1921" s="37"/>
      <c r="K1921" s="38"/>
      <c r="L1921" s="37"/>
      <c r="M1921" s="37"/>
      <c r="N1921" s="37"/>
      <c r="O1921" s="37"/>
      <c r="P1921" s="37"/>
      <c r="Q1921" s="37"/>
      <c r="R1921" s="37"/>
      <c r="S1921" s="37"/>
      <c r="T1921" s="37"/>
      <c r="U1921" s="37"/>
      <c r="V1921" s="37"/>
      <c r="W1921" s="37"/>
      <c r="X1921" s="37"/>
      <c r="Y1921" s="39"/>
      <c r="Z1921" s="37"/>
      <c r="AA1921" s="40"/>
      <c r="AB1921" s="78"/>
      <c r="AC1921" s="40"/>
    </row>
    <row r="1922" spans="4:29" x14ac:dyDescent="0.35">
      <c r="D1922" s="37"/>
      <c r="E1922" s="37"/>
      <c r="F1922" s="37"/>
      <c r="G1922" s="37"/>
      <c r="H1922" s="37"/>
      <c r="I1922" s="38"/>
      <c r="J1922" s="37"/>
      <c r="K1922" s="38"/>
      <c r="L1922" s="37"/>
      <c r="M1922" s="37"/>
      <c r="N1922" s="37"/>
      <c r="O1922" s="37"/>
      <c r="P1922" s="37"/>
      <c r="Q1922" s="37"/>
      <c r="R1922" s="37"/>
      <c r="S1922" s="37"/>
      <c r="T1922" s="37"/>
      <c r="U1922" s="37"/>
      <c r="V1922" s="37"/>
      <c r="W1922" s="37"/>
      <c r="X1922" s="37"/>
      <c r="Y1922" s="39"/>
      <c r="Z1922" s="37"/>
      <c r="AA1922" s="40"/>
      <c r="AB1922" s="78"/>
      <c r="AC1922" s="40"/>
    </row>
    <row r="1923" spans="4:29" x14ac:dyDescent="0.35">
      <c r="D1923" s="37"/>
      <c r="E1923" s="37"/>
      <c r="F1923" s="37"/>
      <c r="G1923" s="37"/>
      <c r="H1923" s="37"/>
      <c r="I1923" s="38"/>
      <c r="J1923" s="37"/>
      <c r="K1923" s="38"/>
      <c r="L1923" s="37"/>
      <c r="M1923" s="37"/>
      <c r="N1923" s="37"/>
      <c r="O1923" s="37"/>
      <c r="P1923" s="37"/>
      <c r="Q1923" s="37"/>
      <c r="R1923" s="37"/>
      <c r="S1923" s="37"/>
      <c r="T1923" s="37"/>
      <c r="U1923" s="37"/>
      <c r="V1923" s="37"/>
      <c r="W1923" s="37"/>
      <c r="X1923" s="37"/>
      <c r="Y1923" s="39"/>
      <c r="Z1923" s="37"/>
      <c r="AA1923" s="40"/>
      <c r="AB1923" s="78"/>
      <c r="AC1923" s="40"/>
    </row>
    <row r="1924" spans="4:29" x14ac:dyDescent="0.35">
      <c r="D1924" s="41"/>
      <c r="E1924" s="41"/>
      <c r="F1924" s="41"/>
      <c r="G1924" s="41"/>
      <c r="H1924" s="41"/>
      <c r="I1924" s="42"/>
      <c r="J1924" s="41"/>
      <c r="K1924" s="42"/>
      <c r="L1924" s="41"/>
      <c r="M1924" s="41"/>
      <c r="N1924" s="41"/>
      <c r="O1924" s="41"/>
      <c r="P1924" s="41"/>
      <c r="Q1924" s="41"/>
      <c r="R1924" s="41"/>
      <c r="S1924" s="41"/>
      <c r="T1924" s="41"/>
      <c r="U1924" s="41"/>
      <c r="V1924" s="41"/>
      <c r="W1924" s="41"/>
      <c r="X1924" s="41"/>
      <c r="Y1924" s="43"/>
      <c r="Z1924" s="41"/>
      <c r="AA1924" s="44"/>
      <c r="AB1924" s="79"/>
      <c r="AC1924" s="44"/>
    </row>
    <row r="1925" spans="4:29" x14ac:dyDescent="0.35">
      <c r="D1925" s="37"/>
      <c r="E1925" s="37"/>
      <c r="F1925" s="37"/>
      <c r="G1925" s="37"/>
      <c r="H1925" s="37"/>
      <c r="I1925" s="38"/>
      <c r="J1925" s="37"/>
      <c r="K1925" s="38"/>
      <c r="L1925" s="37"/>
      <c r="M1925" s="37"/>
      <c r="N1925" s="37"/>
      <c r="O1925" s="37"/>
      <c r="P1925" s="37"/>
      <c r="Q1925" s="37"/>
      <c r="R1925" s="37"/>
      <c r="S1925" s="37"/>
      <c r="T1925" s="37"/>
      <c r="U1925" s="37"/>
      <c r="V1925" s="37"/>
      <c r="W1925" s="37"/>
      <c r="X1925" s="37"/>
      <c r="Y1925" s="39"/>
      <c r="Z1925" s="37"/>
      <c r="AA1925" s="40"/>
      <c r="AB1925" s="78"/>
      <c r="AC1925" s="40"/>
    </row>
    <row r="1926" spans="4:29" x14ac:dyDescent="0.35">
      <c r="D1926" s="37"/>
      <c r="E1926" s="37"/>
      <c r="F1926" s="37"/>
      <c r="G1926" s="37"/>
      <c r="H1926" s="37"/>
      <c r="I1926" s="38"/>
      <c r="J1926" s="37"/>
      <c r="K1926" s="38"/>
      <c r="L1926" s="37"/>
      <c r="M1926" s="37"/>
      <c r="N1926" s="37"/>
      <c r="O1926" s="37"/>
      <c r="P1926" s="37"/>
      <c r="Q1926" s="37"/>
      <c r="R1926" s="37"/>
      <c r="S1926" s="37"/>
      <c r="T1926" s="37"/>
      <c r="U1926" s="37"/>
      <c r="V1926" s="37"/>
      <c r="W1926" s="37"/>
      <c r="X1926" s="37"/>
      <c r="Y1926" s="39"/>
      <c r="Z1926" s="37"/>
      <c r="AA1926" s="40"/>
      <c r="AB1926" s="78"/>
      <c r="AC1926" s="40"/>
    </row>
    <row r="1927" spans="4:29" x14ac:dyDescent="0.35">
      <c r="D1927" s="37"/>
      <c r="E1927" s="37"/>
      <c r="F1927" s="37"/>
      <c r="G1927" s="37"/>
      <c r="H1927" s="37"/>
      <c r="I1927" s="38"/>
      <c r="J1927" s="37"/>
      <c r="K1927" s="38"/>
      <c r="L1927" s="37"/>
      <c r="M1927" s="37"/>
      <c r="N1927" s="37"/>
      <c r="O1927" s="37"/>
      <c r="P1927" s="37"/>
      <c r="Q1927" s="37"/>
      <c r="R1927" s="37"/>
      <c r="S1927" s="37"/>
      <c r="T1927" s="37"/>
      <c r="U1927" s="37"/>
      <c r="V1927" s="37"/>
      <c r="W1927" s="37"/>
      <c r="X1927" s="37"/>
      <c r="Y1927" s="39"/>
      <c r="Z1927" s="37"/>
      <c r="AA1927" s="40"/>
      <c r="AB1927" s="78"/>
      <c r="AC1927" s="40"/>
    </row>
    <row r="1928" spans="4:29" x14ac:dyDescent="0.35">
      <c r="D1928" s="37"/>
      <c r="E1928" s="37"/>
      <c r="F1928" s="37"/>
      <c r="G1928" s="37"/>
      <c r="H1928" s="37"/>
      <c r="I1928" s="38"/>
      <c r="J1928" s="37"/>
      <c r="K1928" s="38"/>
      <c r="L1928" s="37"/>
      <c r="M1928" s="37"/>
      <c r="N1928" s="37"/>
      <c r="O1928" s="37"/>
      <c r="P1928" s="37"/>
      <c r="Q1928" s="37"/>
      <c r="R1928" s="37"/>
      <c r="S1928" s="37"/>
      <c r="T1928" s="37"/>
      <c r="U1928" s="37"/>
      <c r="V1928" s="37"/>
      <c r="W1928" s="37"/>
      <c r="X1928" s="37"/>
      <c r="Y1928" s="39"/>
      <c r="Z1928" s="37"/>
      <c r="AA1928" s="40"/>
      <c r="AB1928" s="78"/>
      <c r="AC1928" s="40"/>
    </row>
    <row r="1929" spans="4:29" x14ac:dyDescent="0.35">
      <c r="D1929" s="37"/>
      <c r="E1929" s="37"/>
      <c r="F1929" s="37"/>
      <c r="G1929" s="37"/>
      <c r="H1929" s="37"/>
      <c r="I1929" s="38"/>
      <c r="J1929" s="37"/>
      <c r="K1929" s="38"/>
      <c r="L1929" s="37"/>
      <c r="M1929" s="37"/>
      <c r="N1929" s="37"/>
      <c r="O1929" s="37"/>
      <c r="P1929" s="37"/>
      <c r="Q1929" s="37"/>
      <c r="R1929" s="37"/>
      <c r="S1929" s="37"/>
      <c r="T1929" s="37"/>
      <c r="U1929" s="37"/>
      <c r="V1929" s="37"/>
      <c r="W1929" s="37"/>
      <c r="X1929" s="37"/>
      <c r="Y1929" s="39"/>
      <c r="Z1929" s="37"/>
      <c r="AA1929" s="40"/>
      <c r="AB1929" s="78"/>
      <c r="AC1929" s="40"/>
    </row>
    <row r="1930" spans="4:29" x14ac:dyDescent="0.35">
      <c r="D1930" s="37"/>
      <c r="E1930" s="37"/>
      <c r="F1930" s="37"/>
      <c r="G1930" s="37"/>
      <c r="H1930" s="37"/>
      <c r="I1930" s="38"/>
      <c r="J1930" s="37"/>
      <c r="K1930" s="38"/>
      <c r="L1930" s="37"/>
      <c r="M1930" s="37"/>
      <c r="N1930" s="37"/>
      <c r="O1930" s="37"/>
      <c r="P1930" s="37"/>
      <c r="Q1930" s="37"/>
      <c r="R1930" s="37"/>
      <c r="S1930" s="37"/>
      <c r="T1930" s="37"/>
      <c r="U1930" s="37"/>
      <c r="V1930" s="37"/>
      <c r="W1930" s="37"/>
      <c r="X1930" s="37"/>
      <c r="Y1930" s="39"/>
      <c r="Z1930" s="37"/>
      <c r="AA1930" s="40"/>
      <c r="AB1930" s="78"/>
      <c r="AC1930" s="40"/>
    </row>
    <row r="1931" spans="4:29" x14ac:dyDescent="0.35">
      <c r="D1931" s="37"/>
      <c r="E1931" s="37"/>
      <c r="F1931" s="37"/>
      <c r="G1931" s="37"/>
      <c r="H1931" s="37"/>
      <c r="I1931" s="38"/>
      <c r="J1931" s="37"/>
      <c r="K1931" s="38"/>
      <c r="L1931" s="37"/>
      <c r="M1931" s="37"/>
      <c r="N1931" s="37"/>
      <c r="O1931" s="37"/>
      <c r="P1931" s="37"/>
      <c r="Q1931" s="37"/>
      <c r="R1931" s="37"/>
      <c r="S1931" s="37"/>
      <c r="T1931" s="37"/>
      <c r="U1931" s="37"/>
      <c r="V1931" s="37"/>
      <c r="W1931" s="37"/>
      <c r="X1931" s="37"/>
      <c r="Y1931" s="39"/>
      <c r="Z1931" s="37"/>
      <c r="AA1931" s="40"/>
      <c r="AB1931" s="78"/>
      <c r="AC1931" s="40"/>
    </row>
    <row r="1932" spans="4:29" x14ac:dyDescent="0.35">
      <c r="D1932" s="37"/>
      <c r="E1932" s="37"/>
      <c r="F1932" s="37"/>
      <c r="G1932" s="37"/>
      <c r="H1932" s="37"/>
      <c r="I1932" s="38"/>
      <c r="J1932" s="37"/>
      <c r="K1932" s="38"/>
      <c r="L1932" s="37"/>
      <c r="M1932" s="37"/>
      <c r="N1932" s="37"/>
      <c r="O1932" s="37"/>
      <c r="P1932" s="37"/>
      <c r="Q1932" s="37"/>
      <c r="R1932" s="37"/>
      <c r="S1932" s="37"/>
      <c r="T1932" s="37"/>
      <c r="U1932" s="37"/>
      <c r="V1932" s="37"/>
      <c r="W1932" s="37"/>
      <c r="X1932" s="37"/>
      <c r="Y1932" s="39"/>
      <c r="Z1932" s="37"/>
      <c r="AA1932" s="40"/>
      <c r="AB1932" s="78"/>
      <c r="AC1932" s="40"/>
    </row>
    <row r="1933" spans="4:29" x14ac:dyDescent="0.35">
      <c r="D1933" s="41"/>
      <c r="E1933" s="41"/>
      <c r="F1933" s="41"/>
      <c r="G1933" s="41"/>
      <c r="H1933" s="41"/>
      <c r="I1933" s="42"/>
      <c r="J1933" s="41"/>
      <c r="K1933" s="42"/>
      <c r="L1933" s="41"/>
      <c r="M1933" s="41"/>
      <c r="N1933" s="41"/>
      <c r="O1933" s="41"/>
      <c r="P1933" s="41"/>
      <c r="Q1933" s="41"/>
      <c r="R1933" s="41"/>
      <c r="S1933" s="41"/>
      <c r="T1933" s="41"/>
      <c r="U1933" s="41"/>
      <c r="V1933" s="41"/>
      <c r="W1933" s="41"/>
      <c r="X1933" s="41"/>
      <c r="Y1933" s="43"/>
      <c r="Z1933" s="41"/>
      <c r="AA1933" s="44"/>
      <c r="AB1933" s="79"/>
      <c r="AC1933" s="44"/>
    </row>
    <row r="1934" spans="4:29" x14ac:dyDescent="0.35">
      <c r="D1934" s="37"/>
      <c r="E1934" s="37"/>
      <c r="F1934" s="37"/>
      <c r="G1934" s="37"/>
      <c r="H1934" s="37"/>
      <c r="I1934" s="38"/>
      <c r="J1934" s="37"/>
      <c r="K1934" s="38"/>
      <c r="L1934" s="37"/>
      <c r="M1934" s="37"/>
      <c r="N1934" s="37"/>
      <c r="O1934" s="37"/>
      <c r="P1934" s="37"/>
      <c r="Q1934" s="37"/>
      <c r="R1934" s="37"/>
      <c r="S1934" s="37"/>
      <c r="T1934" s="37"/>
      <c r="U1934" s="37"/>
      <c r="V1934" s="37"/>
      <c r="W1934" s="37"/>
      <c r="X1934" s="37"/>
      <c r="Y1934" s="39"/>
      <c r="Z1934" s="37"/>
      <c r="AA1934" s="40"/>
      <c r="AB1934" s="78"/>
      <c r="AC1934" s="40"/>
    </row>
    <row r="1935" spans="4:29" x14ac:dyDescent="0.35">
      <c r="D1935" s="37"/>
      <c r="E1935" s="37"/>
      <c r="F1935" s="37"/>
      <c r="G1935" s="37"/>
      <c r="H1935" s="37"/>
      <c r="I1935" s="38"/>
      <c r="J1935" s="37"/>
      <c r="K1935" s="38"/>
      <c r="L1935" s="37"/>
      <c r="M1935" s="37"/>
      <c r="N1935" s="37"/>
      <c r="O1935" s="37"/>
      <c r="P1935" s="37"/>
      <c r="Q1935" s="37"/>
      <c r="R1935" s="37"/>
      <c r="S1935" s="37"/>
      <c r="T1935" s="37"/>
      <c r="U1935" s="37"/>
      <c r="V1935" s="37"/>
      <c r="W1935" s="37"/>
      <c r="X1935" s="37"/>
      <c r="Y1935" s="39"/>
      <c r="Z1935" s="37"/>
      <c r="AA1935" s="40"/>
      <c r="AB1935" s="78"/>
      <c r="AC1935" s="40"/>
    </row>
    <row r="1936" spans="4:29" x14ac:dyDescent="0.35">
      <c r="D1936" s="37"/>
      <c r="E1936" s="37"/>
      <c r="F1936" s="37"/>
      <c r="G1936" s="37"/>
      <c r="H1936" s="37"/>
      <c r="I1936" s="38"/>
      <c r="J1936" s="37"/>
      <c r="K1936" s="38"/>
      <c r="L1936" s="37"/>
      <c r="M1936" s="37"/>
      <c r="N1936" s="37"/>
      <c r="O1936" s="37"/>
      <c r="P1936" s="37"/>
      <c r="Q1936" s="37"/>
      <c r="R1936" s="37"/>
      <c r="S1936" s="37"/>
      <c r="T1936" s="37"/>
      <c r="U1936" s="37"/>
      <c r="V1936" s="37"/>
      <c r="W1936" s="37"/>
      <c r="X1936" s="37"/>
      <c r="Y1936" s="39"/>
      <c r="Z1936" s="37"/>
      <c r="AA1936" s="40"/>
      <c r="AB1936" s="78"/>
      <c r="AC1936" s="40"/>
    </row>
    <row r="1937" spans="4:29" x14ac:dyDescent="0.35">
      <c r="D1937" s="41"/>
      <c r="E1937" s="41"/>
      <c r="F1937" s="41"/>
      <c r="G1937" s="41"/>
      <c r="H1937" s="41"/>
      <c r="I1937" s="42"/>
      <c r="J1937" s="41"/>
      <c r="K1937" s="42"/>
      <c r="L1937" s="41"/>
      <c r="M1937" s="41"/>
      <c r="N1937" s="41"/>
      <c r="O1937" s="41"/>
      <c r="P1937" s="41"/>
      <c r="Q1937" s="41"/>
      <c r="R1937" s="41"/>
      <c r="S1937" s="41"/>
      <c r="T1937" s="41"/>
      <c r="U1937" s="41"/>
      <c r="V1937" s="41"/>
      <c r="W1937" s="41"/>
      <c r="X1937" s="41"/>
      <c r="Y1937" s="43"/>
      <c r="Z1937" s="41"/>
      <c r="AA1937" s="44"/>
      <c r="AB1937" s="79"/>
      <c r="AC1937" s="44"/>
    </row>
    <row r="1938" spans="4:29" x14ac:dyDescent="0.35">
      <c r="D1938" s="37"/>
      <c r="E1938" s="37"/>
      <c r="F1938" s="37"/>
      <c r="G1938" s="37"/>
      <c r="H1938" s="37"/>
      <c r="I1938" s="38"/>
      <c r="J1938" s="37"/>
      <c r="K1938" s="38"/>
      <c r="L1938" s="37"/>
      <c r="M1938" s="37"/>
      <c r="N1938" s="37"/>
      <c r="O1938" s="37"/>
      <c r="P1938" s="37"/>
      <c r="Q1938" s="37"/>
      <c r="R1938" s="37"/>
      <c r="S1938" s="37"/>
      <c r="T1938" s="37"/>
      <c r="U1938" s="37"/>
      <c r="V1938" s="37"/>
      <c r="W1938" s="37"/>
      <c r="X1938" s="37"/>
      <c r="Y1938" s="39"/>
      <c r="Z1938" s="37"/>
      <c r="AA1938" s="40"/>
      <c r="AB1938" s="78"/>
      <c r="AC1938" s="40"/>
    </row>
    <row r="1939" spans="4:29" x14ac:dyDescent="0.35">
      <c r="D1939" s="37"/>
      <c r="E1939" s="37"/>
      <c r="F1939" s="37"/>
      <c r="G1939" s="37"/>
      <c r="H1939" s="37"/>
      <c r="I1939" s="38"/>
      <c r="J1939" s="37"/>
      <c r="K1939" s="38"/>
      <c r="L1939" s="37"/>
      <c r="M1939" s="37"/>
      <c r="N1939" s="37"/>
      <c r="O1939" s="37"/>
      <c r="P1939" s="37"/>
      <c r="Q1939" s="37"/>
      <c r="R1939" s="37"/>
      <c r="S1939" s="37"/>
      <c r="T1939" s="37"/>
      <c r="U1939" s="37"/>
      <c r="V1939" s="37"/>
      <c r="W1939" s="37"/>
      <c r="X1939" s="37"/>
      <c r="Y1939" s="39"/>
      <c r="Z1939" s="37"/>
      <c r="AA1939" s="40"/>
      <c r="AB1939" s="78"/>
      <c r="AC1939" s="40"/>
    </row>
    <row r="1940" spans="4:29" x14ac:dyDescent="0.35">
      <c r="D1940" s="37"/>
      <c r="E1940" s="37"/>
      <c r="F1940" s="37"/>
      <c r="G1940" s="37"/>
      <c r="H1940" s="37"/>
      <c r="I1940" s="38"/>
      <c r="J1940" s="37"/>
      <c r="K1940" s="38"/>
      <c r="L1940" s="37"/>
      <c r="M1940" s="37"/>
      <c r="N1940" s="37"/>
      <c r="O1940" s="37"/>
      <c r="P1940" s="37"/>
      <c r="Q1940" s="37"/>
      <c r="R1940" s="37"/>
      <c r="S1940" s="37"/>
      <c r="T1940" s="37"/>
      <c r="U1940" s="37"/>
      <c r="V1940" s="37"/>
      <c r="W1940" s="37"/>
      <c r="X1940" s="37"/>
      <c r="Y1940" s="39"/>
      <c r="Z1940" s="37"/>
      <c r="AA1940" s="40"/>
      <c r="AB1940" s="78"/>
      <c r="AC1940" s="40"/>
    </row>
    <row r="1941" spans="4:29" x14ac:dyDescent="0.35">
      <c r="D1941" s="37"/>
      <c r="E1941" s="37"/>
      <c r="F1941" s="37"/>
      <c r="G1941" s="37"/>
      <c r="H1941" s="37"/>
      <c r="I1941" s="38"/>
      <c r="J1941" s="37"/>
      <c r="K1941" s="38"/>
      <c r="L1941" s="37"/>
      <c r="M1941" s="37"/>
      <c r="N1941" s="37"/>
      <c r="O1941" s="37"/>
      <c r="P1941" s="37"/>
      <c r="Q1941" s="37"/>
      <c r="R1941" s="37"/>
      <c r="S1941" s="37"/>
      <c r="T1941" s="37"/>
      <c r="U1941" s="37"/>
      <c r="V1941" s="37"/>
      <c r="W1941" s="37"/>
      <c r="X1941" s="37"/>
      <c r="Y1941" s="39"/>
      <c r="Z1941" s="37"/>
      <c r="AA1941" s="40"/>
      <c r="AB1941" s="78"/>
      <c r="AC1941" s="40"/>
    </row>
    <row r="1942" spans="4:29" x14ac:dyDescent="0.35">
      <c r="D1942" s="37"/>
      <c r="E1942" s="37"/>
      <c r="F1942" s="37"/>
      <c r="G1942" s="37"/>
      <c r="H1942" s="37"/>
      <c r="I1942" s="38"/>
      <c r="J1942" s="37"/>
      <c r="K1942" s="38"/>
      <c r="L1942" s="37"/>
      <c r="M1942" s="37"/>
      <c r="N1942" s="37"/>
      <c r="O1942" s="37"/>
      <c r="P1942" s="37"/>
      <c r="Q1942" s="37"/>
      <c r="R1942" s="37"/>
      <c r="S1942" s="37"/>
      <c r="T1942" s="37"/>
      <c r="U1942" s="37"/>
      <c r="V1942" s="37"/>
      <c r="W1942" s="37"/>
      <c r="X1942" s="37"/>
      <c r="Y1942" s="39"/>
      <c r="Z1942" s="37"/>
      <c r="AA1942" s="40"/>
      <c r="AB1942" s="78"/>
      <c r="AC1942" s="40"/>
    </row>
    <row r="1943" spans="4:29" x14ac:dyDescent="0.35">
      <c r="D1943" s="41"/>
      <c r="E1943" s="41"/>
      <c r="F1943" s="41"/>
      <c r="G1943" s="41"/>
      <c r="H1943" s="41"/>
      <c r="I1943" s="42"/>
      <c r="J1943" s="41"/>
      <c r="K1943" s="42"/>
      <c r="L1943" s="41"/>
      <c r="M1943" s="41"/>
      <c r="N1943" s="41"/>
      <c r="O1943" s="41"/>
      <c r="P1943" s="41"/>
      <c r="Q1943" s="41"/>
      <c r="R1943" s="41"/>
      <c r="S1943" s="41"/>
      <c r="T1943" s="41"/>
      <c r="U1943" s="41"/>
      <c r="V1943" s="41"/>
      <c r="W1943" s="41"/>
      <c r="X1943" s="41"/>
      <c r="Y1943" s="43"/>
      <c r="Z1943" s="41"/>
      <c r="AA1943" s="44"/>
      <c r="AB1943" s="79"/>
      <c r="AC1943" s="44"/>
    </row>
    <row r="1944" spans="4:29" x14ac:dyDescent="0.35">
      <c r="D1944" s="37"/>
      <c r="E1944" s="37"/>
      <c r="F1944" s="37"/>
      <c r="G1944" s="37"/>
      <c r="H1944" s="37"/>
      <c r="I1944" s="38"/>
      <c r="J1944" s="37"/>
      <c r="K1944" s="38"/>
      <c r="L1944" s="37"/>
      <c r="M1944" s="37"/>
      <c r="N1944" s="37"/>
      <c r="O1944" s="37"/>
      <c r="P1944" s="37"/>
      <c r="Q1944" s="37"/>
      <c r="R1944" s="37"/>
      <c r="S1944" s="37"/>
      <c r="T1944" s="37"/>
      <c r="U1944" s="37"/>
      <c r="V1944" s="37"/>
      <c r="W1944" s="37"/>
      <c r="X1944" s="37"/>
      <c r="Y1944" s="39"/>
      <c r="Z1944" s="37"/>
      <c r="AA1944" s="40"/>
      <c r="AB1944" s="78"/>
      <c r="AC1944" s="40"/>
    </row>
    <row r="1945" spans="4:29" x14ac:dyDescent="0.35">
      <c r="D1945" s="37"/>
      <c r="E1945" s="37"/>
      <c r="F1945" s="37"/>
      <c r="G1945" s="37"/>
      <c r="H1945" s="37"/>
      <c r="I1945" s="38"/>
      <c r="J1945" s="37"/>
      <c r="K1945" s="38"/>
      <c r="L1945" s="37"/>
      <c r="M1945" s="37"/>
      <c r="N1945" s="37"/>
      <c r="O1945" s="37"/>
      <c r="P1945" s="37"/>
      <c r="Q1945" s="37"/>
      <c r="R1945" s="37"/>
      <c r="S1945" s="37"/>
      <c r="T1945" s="37"/>
      <c r="U1945" s="37"/>
      <c r="V1945" s="37"/>
      <c r="W1945" s="37"/>
      <c r="X1945" s="37"/>
      <c r="Y1945" s="39"/>
      <c r="Z1945" s="37"/>
      <c r="AA1945" s="40"/>
      <c r="AB1945" s="78"/>
      <c r="AC1945" s="40"/>
    </row>
    <row r="1946" spans="4:29" x14ac:dyDescent="0.35">
      <c r="D1946" s="37"/>
      <c r="E1946" s="37"/>
      <c r="F1946" s="37"/>
      <c r="G1946" s="37"/>
      <c r="H1946" s="37"/>
      <c r="I1946" s="38"/>
      <c r="J1946" s="37"/>
      <c r="K1946" s="38"/>
      <c r="L1946" s="37"/>
      <c r="M1946" s="37"/>
      <c r="N1946" s="37"/>
      <c r="O1946" s="37"/>
      <c r="P1946" s="37"/>
      <c r="Q1946" s="37"/>
      <c r="R1946" s="37"/>
      <c r="S1946" s="37"/>
      <c r="T1946" s="37"/>
      <c r="U1946" s="37"/>
      <c r="V1946" s="37"/>
      <c r="W1946" s="37"/>
      <c r="X1946" s="37"/>
      <c r="Y1946" s="39"/>
      <c r="Z1946" s="37"/>
      <c r="AA1946" s="40"/>
      <c r="AB1946" s="78"/>
      <c r="AC1946" s="40"/>
    </row>
    <row r="1947" spans="4:29" x14ac:dyDescent="0.35">
      <c r="D1947" s="41"/>
      <c r="E1947" s="41"/>
      <c r="F1947" s="41"/>
      <c r="G1947" s="41"/>
      <c r="H1947" s="41"/>
      <c r="I1947" s="42"/>
      <c r="J1947" s="41"/>
      <c r="K1947" s="42"/>
      <c r="L1947" s="41"/>
      <c r="M1947" s="41"/>
      <c r="N1947" s="41"/>
      <c r="O1947" s="41"/>
      <c r="P1947" s="41"/>
      <c r="Q1947" s="41"/>
      <c r="R1947" s="41"/>
      <c r="S1947" s="41"/>
      <c r="T1947" s="41"/>
      <c r="U1947" s="41"/>
      <c r="V1947" s="41"/>
      <c r="W1947" s="41"/>
      <c r="X1947" s="41"/>
      <c r="Y1947" s="43"/>
      <c r="Z1947" s="41"/>
      <c r="AA1947" s="44"/>
      <c r="AB1947" s="79"/>
      <c r="AC1947" s="44"/>
    </row>
    <row r="1948" spans="4:29" x14ac:dyDescent="0.35">
      <c r="D1948" s="37"/>
      <c r="E1948" s="37"/>
      <c r="F1948" s="37"/>
      <c r="G1948" s="37"/>
      <c r="H1948" s="37"/>
      <c r="I1948" s="38"/>
      <c r="J1948" s="37"/>
      <c r="K1948" s="38"/>
      <c r="L1948" s="37"/>
      <c r="M1948" s="37"/>
      <c r="N1948" s="37"/>
      <c r="O1948" s="37"/>
      <c r="P1948" s="37"/>
      <c r="Q1948" s="37"/>
      <c r="R1948" s="37"/>
      <c r="S1948" s="37"/>
      <c r="T1948" s="37"/>
      <c r="U1948" s="37"/>
      <c r="V1948" s="37"/>
      <c r="W1948" s="37"/>
      <c r="X1948" s="37"/>
      <c r="Y1948" s="39"/>
      <c r="Z1948" s="37"/>
      <c r="AA1948" s="40"/>
      <c r="AB1948" s="78"/>
      <c r="AC1948" s="40"/>
    </row>
    <row r="1949" spans="4:29" x14ac:dyDescent="0.35">
      <c r="D1949" s="37"/>
      <c r="E1949" s="37"/>
      <c r="F1949" s="37"/>
      <c r="G1949" s="37"/>
      <c r="H1949" s="37"/>
      <c r="I1949" s="38"/>
      <c r="J1949" s="37"/>
      <c r="K1949" s="38"/>
      <c r="L1949" s="37"/>
      <c r="M1949" s="37"/>
      <c r="N1949" s="37"/>
      <c r="O1949" s="37"/>
      <c r="P1949" s="37"/>
      <c r="Q1949" s="37"/>
      <c r="R1949" s="37"/>
      <c r="S1949" s="37"/>
      <c r="T1949" s="37"/>
      <c r="U1949" s="37"/>
      <c r="V1949" s="37"/>
      <c r="W1949" s="37"/>
      <c r="X1949" s="37"/>
      <c r="Y1949" s="39"/>
      <c r="Z1949" s="37"/>
      <c r="AA1949" s="40"/>
      <c r="AB1949" s="78"/>
      <c r="AC1949" s="40"/>
    </row>
    <row r="1950" spans="4:29" x14ac:dyDescent="0.35">
      <c r="D1950" s="37"/>
      <c r="E1950" s="37"/>
      <c r="F1950" s="37"/>
      <c r="G1950" s="37"/>
      <c r="H1950" s="37"/>
      <c r="I1950" s="38"/>
      <c r="J1950" s="37"/>
      <c r="K1950" s="38"/>
      <c r="L1950" s="37"/>
      <c r="M1950" s="37"/>
      <c r="N1950" s="37"/>
      <c r="O1950" s="37"/>
      <c r="P1950" s="37"/>
      <c r="Q1950" s="37"/>
      <c r="R1950" s="37"/>
      <c r="S1950" s="37"/>
      <c r="T1950" s="37"/>
      <c r="U1950" s="37"/>
      <c r="V1950" s="37"/>
      <c r="W1950" s="37"/>
      <c r="X1950" s="37"/>
      <c r="Y1950" s="39"/>
      <c r="Z1950" s="37"/>
      <c r="AA1950" s="40"/>
      <c r="AB1950" s="78"/>
      <c r="AC1950" s="40"/>
    </row>
    <row r="1951" spans="4:29" x14ac:dyDescent="0.35">
      <c r="D1951" s="37"/>
      <c r="E1951" s="37"/>
      <c r="F1951" s="37"/>
      <c r="G1951" s="37"/>
      <c r="H1951" s="37"/>
      <c r="I1951" s="38"/>
      <c r="J1951" s="37"/>
      <c r="K1951" s="38"/>
      <c r="L1951" s="37"/>
      <c r="M1951" s="37"/>
      <c r="N1951" s="37"/>
      <c r="O1951" s="37"/>
      <c r="P1951" s="37"/>
      <c r="Q1951" s="37"/>
      <c r="R1951" s="37"/>
      <c r="S1951" s="37"/>
      <c r="T1951" s="37"/>
      <c r="U1951" s="37"/>
      <c r="V1951" s="37"/>
      <c r="W1951" s="37"/>
      <c r="X1951" s="37"/>
      <c r="Y1951" s="39"/>
      <c r="Z1951" s="37"/>
      <c r="AA1951" s="40"/>
      <c r="AB1951" s="78"/>
      <c r="AC1951" s="40"/>
    </row>
    <row r="1952" spans="4:29" x14ac:dyDescent="0.35">
      <c r="D1952" s="37"/>
      <c r="E1952" s="37"/>
      <c r="F1952" s="37"/>
      <c r="G1952" s="37"/>
      <c r="H1952" s="37"/>
      <c r="I1952" s="38"/>
      <c r="J1952" s="37"/>
      <c r="K1952" s="38"/>
      <c r="L1952" s="37"/>
      <c r="M1952" s="37"/>
      <c r="N1952" s="37"/>
      <c r="O1952" s="37"/>
      <c r="P1952" s="37"/>
      <c r="Q1952" s="37"/>
      <c r="R1952" s="37"/>
      <c r="S1952" s="37"/>
      <c r="T1952" s="37"/>
      <c r="U1952" s="37"/>
      <c r="V1952" s="37"/>
      <c r="W1952" s="37"/>
      <c r="X1952" s="37"/>
      <c r="Y1952" s="39"/>
      <c r="Z1952" s="37"/>
      <c r="AA1952" s="40"/>
      <c r="AB1952" s="78"/>
      <c r="AC1952" s="40"/>
    </row>
    <row r="1953" spans="4:29" x14ac:dyDescent="0.35">
      <c r="D1953" s="41"/>
      <c r="E1953" s="41"/>
      <c r="F1953" s="41"/>
      <c r="G1953" s="41"/>
      <c r="H1953" s="41"/>
      <c r="I1953" s="42"/>
      <c r="J1953" s="41"/>
      <c r="K1953" s="42"/>
      <c r="L1953" s="41"/>
      <c r="M1953" s="41"/>
      <c r="N1953" s="41"/>
      <c r="O1953" s="41"/>
      <c r="P1953" s="41"/>
      <c r="Q1953" s="41"/>
      <c r="R1953" s="41"/>
      <c r="S1953" s="41"/>
      <c r="T1953" s="41"/>
      <c r="U1953" s="41"/>
      <c r="V1953" s="41"/>
      <c r="W1953" s="41"/>
      <c r="X1953" s="41"/>
      <c r="Y1953" s="43"/>
      <c r="Z1953" s="41"/>
      <c r="AA1953" s="44"/>
      <c r="AB1953" s="79"/>
      <c r="AC1953" s="44"/>
    </row>
    <row r="1954" spans="4:29" x14ac:dyDescent="0.35">
      <c r="D1954" s="37"/>
      <c r="E1954" s="37"/>
      <c r="F1954" s="37"/>
      <c r="G1954" s="37"/>
      <c r="H1954" s="37"/>
      <c r="I1954" s="38"/>
      <c r="J1954" s="37"/>
      <c r="K1954" s="38"/>
      <c r="L1954" s="37"/>
      <c r="M1954" s="37"/>
      <c r="N1954" s="37"/>
      <c r="O1954" s="37"/>
      <c r="P1954" s="37"/>
      <c r="Q1954" s="37"/>
      <c r="R1954" s="37"/>
      <c r="S1954" s="37"/>
      <c r="T1954" s="37"/>
      <c r="U1954" s="37"/>
      <c r="V1954" s="37"/>
      <c r="W1954" s="37"/>
      <c r="X1954" s="37"/>
      <c r="Y1954" s="39"/>
      <c r="Z1954" s="37"/>
      <c r="AA1954" s="40"/>
      <c r="AB1954" s="78"/>
      <c r="AC1954" s="40"/>
    </row>
    <row r="1955" spans="4:29" x14ac:dyDescent="0.35">
      <c r="D1955" s="37"/>
      <c r="E1955" s="37"/>
      <c r="F1955" s="37"/>
      <c r="G1955" s="37"/>
      <c r="H1955" s="37"/>
      <c r="I1955" s="38"/>
      <c r="J1955" s="37"/>
      <c r="K1955" s="38"/>
      <c r="L1955" s="37"/>
      <c r="M1955" s="37"/>
      <c r="N1955" s="37"/>
      <c r="O1955" s="37"/>
      <c r="P1955" s="37"/>
      <c r="Q1955" s="37"/>
      <c r="R1955" s="37"/>
      <c r="S1955" s="37"/>
      <c r="T1955" s="37"/>
      <c r="U1955" s="37"/>
      <c r="V1955" s="37"/>
      <c r="W1955" s="37"/>
      <c r="X1955" s="37"/>
      <c r="Y1955" s="39"/>
      <c r="Z1955" s="37"/>
      <c r="AA1955" s="40"/>
      <c r="AB1955" s="78"/>
      <c r="AC1955" s="40"/>
    </row>
    <row r="1956" spans="4:29" x14ac:dyDescent="0.35">
      <c r="D1956" s="37"/>
      <c r="E1956" s="37"/>
      <c r="F1956" s="37"/>
      <c r="G1956" s="37"/>
      <c r="H1956" s="37"/>
      <c r="I1956" s="38"/>
      <c r="J1956" s="37"/>
      <c r="K1956" s="38"/>
      <c r="L1956" s="37"/>
      <c r="M1956" s="37"/>
      <c r="N1956" s="37"/>
      <c r="O1956" s="37"/>
      <c r="P1956" s="37"/>
      <c r="Q1956" s="37"/>
      <c r="R1956" s="37"/>
      <c r="S1956" s="37"/>
      <c r="T1956" s="37"/>
      <c r="U1956" s="37"/>
      <c r="V1956" s="37"/>
      <c r="W1956" s="37"/>
      <c r="X1956" s="37"/>
      <c r="Y1956" s="39"/>
      <c r="Z1956" s="37"/>
      <c r="AA1956" s="40"/>
      <c r="AB1956" s="78"/>
      <c r="AC1956" s="40"/>
    </row>
    <row r="1957" spans="4:29" x14ac:dyDescent="0.35">
      <c r="D1957" s="41"/>
      <c r="E1957" s="41"/>
      <c r="F1957" s="41"/>
      <c r="G1957" s="41"/>
      <c r="H1957" s="41"/>
      <c r="I1957" s="42"/>
      <c r="J1957" s="41"/>
      <c r="K1957" s="42"/>
      <c r="L1957" s="41"/>
      <c r="M1957" s="41"/>
      <c r="N1957" s="41"/>
      <c r="O1957" s="41"/>
      <c r="P1957" s="41"/>
      <c r="Q1957" s="41"/>
      <c r="R1957" s="41"/>
      <c r="S1957" s="41"/>
      <c r="T1957" s="41"/>
      <c r="U1957" s="41"/>
      <c r="V1957" s="41"/>
      <c r="W1957" s="41"/>
      <c r="X1957" s="41"/>
      <c r="Y1957" s="43"/>
      <c r="Z1957" s="41"/>
      <c r="AA1957" s="44"/>
      <c r="AB1957" s="79"/>
      <c r="AC1957" s="44"/>
    </row>
    <row r="1958" spans="4:29" x14ac:dyDescent="0.35">
      <c r="D1958" s="37"/>
      <c r="E1958" s="37"/>
      <c r="F1958" s="37"/>
      <c r="G1958" s="37"/>
      <c r="H1958" s="37"/>
      <c r="I1958" s="38"/>
      <c r="J1958" s="37"/>
      <c r="K1958" s="38"/>
      <c r="L1958" s="37"/>
      <c r="M1958" s="37"/>
      <c r="N1958" s="37"/>
      <c r="O1958" s="37"/>
      <c r="P1958" s="37"/>
      <c r="Q1958" s="37"/>
      <c r="R1958" s="37"/>
      <c r="S1958" s="37"/>
      <c r="T1958" s="37"/>
      <c r="U1958" s="37"/>
      <c r="V1958" s="37"/>
      <c r="W1958" s="37"/>
      <c r="X1958" s="37"/>
      <c r="Y1958" s="39"/>
      <c r="Z1958" s="37"/>
      <c r="AA1958" s="40"/>
      <c r="AB1958" s="78"/>
      <c r="AC1958" s="40"/>
    </row>
    <row r="1959" spans="4:29" x14ac:dyDescent="0.35">
      <c r="D1959" s="37"/>
      <c r="E1959" s="37"/>
      <c r="F1959" s="37"/>
      <c r="G1959" s="37"/>
      <c r="H1959" s="37"/>
      <c r="I1959" s="38"/>
      <c r="J1959" s="37"/>
      <c r="K1959" s="38"/>
      <c r="L1959" s="37"/>
      <c r="M1959" s="37"/>
      <c r="N1959" s="37"/>
      <c r="O1959" s="37"/>
      <c r="P1959" s="37"/>
      <c r="Q1959" s="37"/>
      <c r="R1959" s="37"/>
      <c r="S1959" s="37"/>
      <c r="T1959" s="37"/>
      <c r="U1959" s="37"/>
      <c r="V1959" s="37"/>
      <c r="W1959" s="37"/>
      <c r="X1959" s="37"/>
      <c r="Y1959" s="39"/>
      <c r="Z1959" s="37"/>
      <c r="AA1959" s="40"/>
      <c r="AB1959" s="78"/>
      <c r="AC1959" s="40"/>
    </row>
    <row r="1960" spans="4:29" x14ac:dyDescent="0.35">
      <c r="D1960" s="37"/>
      <c r="E1960" s="37"/>
      <c r="F1960" s="37"/>
      <c r="G1960" s="37"/>
      <c r="H1960" s="37"/>
      <c r="I1960" s="38"/>
      <c r="J1960" s="37"/>
      <c r="K1960" s="38"/>
      <c r="L1960" s="37"/>
      <c r="M1960" s="37"/>
      <c r="N1960" s="37"/>
      <c r="O1960" s="37"/>
      <c r="P1960" s="37"/>
      <c r="Q1960" s="37"/>
      <c r="R1960" s="37"/>
      <c r="S1960" s="37"/>
      <c r="T1960" s="37"/>
      <c r="U1960" s="37"/>
      <c r="V1960" s="37"/>
      <c r="W1960" s="37"/>
      <c r="X1960" s="37"/>
      <c r="Y1960" s="39"/>
      <c r="Z1960" s="37"/>
      <c r="AA1960" s="40"/>
      <c r="AB1960" s="78"/>
      <c r="AC1960" s="40"/>
    </row>
    <row r="1961" spans="4:29" x14ac:dyDescent="0.35">
      <c r="D1961" s="37"/>
      <c r="E1961" s="37"/>
      <c r="F1961" s="37"/>
      <c r="G1961" s="37"/>
      <c r="H1961" s="37"/>
      <c r="I1961" s="38"/>
      <c r="J1961" s="37"/>
      <c r="K1961" s="38"/>
      <c r="L1961" s="37"/>
      <c r="M1961" s="37"/>
      <c r="N1961" s="37"/>
      <c r="O1961" s="37"/>
      <c r="P1961" s="37"/>
      <c r="Q1961" s="37"/>
      <c r="R1961" s="37"/>
      <c r="S1961" s="37"/>
      <c r="T1961" s="37"/>
      <c r="U1961" s="37"/>
      <c r="V1961" s="37"/>
      <c r="W1961" s="37"/>
      <c r="X1961" s="37"/>
      <c r="Y1961" s="39"/>
      <c r="Z1961" s="37"/>
      <c r="AA1961" s="40"/>
      <c r="AB1961" s="78"/>
      <c r="AC1961" s="40"/>
    </row>
    <row r="1962" spans="4:29" x14ac:dyDescent="0.35">
      <c r="D1962" s="37"/>
      <c r="E1962" s="37"/>
      <c r="F1962" s="37"/>
      <c r="G1962" s="37"/>
      <c r="H1962" s="37"/>
      <c r="I1962" s="38"/>
      <c r="J1962" s="37"/>
      <c r="K1962" s="38"/>
      <c r="L1962" s="37"/>
      <c r="M1962" s="37"/>
      <c r="N1962" s="37"/>
      <c r="O1962" s="37"/>
      <c r="P1962" s="37"/>
      <c r="Q1962" s="37"/>
      <c r="R1962" s="37"/>
      <c r="S1962" s="37"/>
      <c r="T1962" s="37"/>
      <c r="U1962" s="37"/>
      <c r="V1962" s="37"/>
      <c r="W1962" s="37"/>
      <c r="X1962" s="37"/>
      <c r="Y1962" s="39"/>
      <c r="Z1962" s="37"/>
      <c r="AA1962" s="40"/>
      <c r="AB1962" s="78"/>
      <c r="AC1962" s="40"/>
    </row>
    <row r="1963" spans="4:29" x14ac:dyDescent="0.35">
      <c r="D1963" s="41"/>
      <c r="E1963" s="41"/>
      <c r="F1963" s="41"/>
      <c r="G1963" s="41"/>
      <c r="H1963" s="41"/>
      <c r="I1963" s="42"/>
      <c r="J1963" s="41"/>
      <c r="K1963" s="42"/>
      <c r="L1963" s="41"/>
      <c r="M1963" s="41"/>
      <c r="N1963" s="41"/>
      <c r="O1963" s="41"/>
      <c r="P1963" s="41"/>
      <c r="Q1963" s="41"/>
      <c r="R1963" s="41"/>
      <c r="S1963" s="41"/>
      <c r="T1963" s="41"/>
      <c r="U1963" s="41"/>
      <c r="V1963" s="41"/>
      <c r="W1963" s="41"/>
      <c r="X1963" s="41"/>
      <c r="Y1963" s="43"/>
      <c r="Z1963" s="41"/>
      <c r="AA1963" s="44"/>
      <c r="AB1963" s="79"/>
      <c r="AC1963" s="44"/>
    </row>
    <row r="1964" spans="4:29" x14ac:dyDescent="0.35">
      <c r="D1964" s="37"/>
      <c r="E1964" s="37"/>
      <c r="F1964" s="37"/>
      <c r="G1964" s="37"/>
      <c r="H1964" s="37"/>
      <c r="I1964" s="38"/>
      <c r="J1964" s="37"/>
      <c r="K1964" s="38"/>
      <c r="L1964" s="37"/>
      <c r="M1964" s="37"/>
      <c r="N1964" s="37"/>
      <c r="O1964" s="37"/>
      <c r="P1964" s="37"/>
      <c r="Q1964" s="37"/>
      <c r="R1964" s="37"/>
      <c r="S1964" s="37"/>
      <c r="T1964" s="37"/>
      <c r="U1964" s="37"/>
      <c r="V1964" s="37"/>
      <c r="W1964" s="37"/>
      <c r="X1964" s="37"/>
      <c r="Y1964" s="39"/>
      <c r="Z1964" s="37"/>
      <c r="AA1964" s="40"/>
      <c r="AB1964" s="78"/>
      <c r="AC1964" s="40"/>
    </row>
    <row r="1965" spans="4:29" x14ac:dyDescent="0.35">
      <c r="D1965" s="37"/>
      <c r="E1965" s="37"/>
      <c r="F1965" s="37"/>
      <c r="G1965" s="37"/>
      <c r="H1965" s="37"/>
      <c r="I1965" s="38"/>
      <c r="J1965" s="37"/>
      <c r="K1965" s="38"/>
      <c r="L1965" s="37"/>
      <c r="M1965" s="37"/>
      <c r="N1965" s="37"/>
      <c r="O1965" s="37"/>
      <c r="P1965" s="37"/>
      <c r="Q1965" s="37"/>
      <c r="R1965" s="37"/>
      <c r="S1965" s="37"/>
      <c r="T1965" s="37"/>
      <c r="U1965" s="37"/>
      <c r="V1965" s="37"/>
      <c r="W1965" s="37"/>
      <c r="X1965" s="37"/>
      <c r="Y1965" s="39"/>
      <c r="Z1965" s="37"/>
      <c r="AA1965" s="40"/>
      <c r="AB1965" s="78"/>
      <c r="AC1965" s="40"/>
    </row>
    <row r="1966" spans="4:29" x14ac:dyDescent="0.35">
      <c r="D1966" s="37"/>
      <c r="E1966" s="37"/>
      <c r="F1966" s="37"/>
      <c r="G1966" s="37"/>
      <c r="H1966" s="37"/>
      <c r="I1966" s="38"/>
      <c r="J1966" s="37"/>
      <c r="K1966" s="38"/>
      <c r="L1966" s="37"/>
      <c r="M1966" s="37"/>
      <c r="N1966" s="37"/>
      <c r="O1966" s="37"/>
      <c r="P1966" s="37"/>
      <c r="Q1966" s="37"/>
      <c r="R1966" s="37"/>
      <c r="S1966" s="37"/>
      <c r="T1966" s="37"/>
      <c r="U1966" s="37"/>
      <c r="V1966" s="37"/>
      <c r="W1966" s="37"/>
      <c r="X1966" s="37"/>
      <c r="Y1966" s="39"/>
      <c r="Z1966" s="37"/>
      <c r="AA1966" s="40"/>
      <c r="AB1966" s="78"/>
      <c r="AC1966" s="40"/>
    </row>
    <row r="1967" spans="4:29" x14ac:dyDescent="0.35">
      <c r="D1967" s="41"/>
      <c r="E1967" s="41"/>
      <c r="F1967" s="41"/>
      <c r="G1967" s="41"/>
      <c r="H1967" s="41"/>
      <c r="I1967" s="42"/>
      <c r="J1967" s="41"/>
      <c r="K1967" s="42"/>
      <c r="L1967" s="41"/>
      <c r="M1967" s="41"/>
      <c r="N1967" s="41"/>
      <c r="O1967" s="41"/>
      <c r="P1967" s="41"/>
      <c r="Q1967" s="41"/>
      <c r="R1967" s="41"/>
      <c r="S1967" s="41"/>
      <c r="T1967" s="41"/>
      <c r="U1967" s="41"/>
      <c r="V1967" s="41"/>
      <c r="W1967" s="41"/>
      <c r="X1967" s="41"/>
      <c r="Y1967" s="43"/>
      <c r="Z1967" s="41"/>
      <c r="AA1967" s="44"/>
      <c r="AB1967" s="79"/>
      <c r="AC1967" s="44"/>
    </row>
    <row r="1968" spans="4:29" x14ac:dyDescent="0.35">
      <c r="D1968" s="37"/>
      <c r="E1968" s="37"/>
      <c r="F1968" s="37"/>
      <c r="G1968" s="37"/>
      <c r="H1968" s="37"/>
      <c r="I1968" s="38"/>
      <c r="J1968" s="37"/>
      <c r="K1968" s="38"/>
      <c r="L1968" s="37"/>
      <c r="M1968" s="37"/>
      <c r="N1968" s="37"/>
      <c r="O1968" s="37"/>
      <c r="P1968" s="37"/>
      <c r="Q1968" s="37"/>
      <c r="R1968" s="37"/>
      <c r="S1968" s="37"/>
      <c r="T1968" s="37"/>
      <c r="U1968" s="37"/>
      <c r="V1968" s="37"/>
      <c r="W1968" s="37"/>
      <c r="X1968" s="37"/>
      <c r="Y1968" s="39"/>
      <c r="Z1968" s="37"/>
      <c r="AA1968" s="40"/>
      <c r="AB1968" s="78"/>
      <c r="AC1968" s="40"/>
    </row>
    <row r="1969" spans="4:29" x14ac:dyDescent="0.35">
      <c r="D1969" s="37"/>
      <c r="E1969" s="37"/>
      <c r="F1969" s="37"/>
      <c r="G1969" s="37"/>
      <c r="H1969" s="37"/>
      <c r="I1969" s="38"/>
      <c r="J1969" s="37"/>
      <c r="K1969" s="38"/>
      <c r="L1969" s="37"/>
      <c r="M1969" s="37"/>
      <c r="N1969" s="37"/>
      <c r="O1969" s="37"/>
      <c r="P1969" s="37"/>
      <c r="Q1969" s="37"/>
      <c r="R1969" s="37"/>
      <c r="S1969" s="37"/>
      <c r="T1969" s="37"/>
      <c r="U1969" s="37"/>
      <c r="V1969" s="37"/>
      <c r="W1969" s="37"/>
      <c r="X1969" s="37"/>
      <c r="Y1969" s="39"/>
      <c r="Z1969" s="37"/>
      <c r="AA1969" s="40"/>
      <c r="AB1969" s="78"/>
      <c r="AC1969" s="40"/>
    </row>
    <row r="1970" spans="4:29" x14ac:dyDescent="0.35">
      <c r="D1970" s="37"/>
      <c r="E1970" s="37"/>
      <c r="F1970" s="37"/>
      <c r="G1970" s="37"/>
      <c r="H1970" s="37"/>
      <c r="I1970" s="38"/>
      <c r="J1970" s="37"/>
      <c r="K1970" s="38"/>
      <c r="L1970" s="37"/>
      <c r="M1970" s="37"/>
      <c r="N1970" s="37"/>
      <c r="O1970" s="37"/>
      <c r="P1970" s="37"/>
      <c r="Q1970" s="37"/>
      <c r="R1970" s="37"/>
      <c r="S1970" s="37"/>
      <c r="T1970" s="37"/>
      <c r="U1970" s="37"/>
      <c r="V1970" s="37"/>
      <c r="W1970" s="37"/>
      <c r="X1970" s="37"/>
      <c r="Y1970" s="39"/>
      <c r="Z1970" s="37"/>
      <c r="AA1970" s="40"/>
      <c r="AB1970" s="78"/>
      <c r="AC1970" s="40"/>
    </row>
    <row r="1971" spans="4:29" x14ac:dyDescent="0.35">
      <c r="D1971" s="37"/>
      <c r="E1971" s="37"/>
      <c r="F1971" s="37"/>
      <c r="G1971" s="37"/>
      <c r="H1971" s="37"/>
      <c r="I1971" s="38"/>
      <c r="J1971" s="37"/>
      <c r="K1971" s="38"/>
      <c r="L1971" s="37"/>
      <c r="M1971" s="37"/>
      <c r="N1971" s="37"/>
      <c r="O1971" s="37"/>
      <c r="P1971" s="37"/>
      <c r="Q1971" s="37"/>
      <c r="R1971" s="37"/>
      <c r="S1971" s="37"/>
      <c r="T1971" s="37"/>
      <c r="U1971" s="37"/>
      <c r="V1971" s="37"/>
      <c r="W1971" s="37"/>
      <c r="X1971" s="37"/>
      <c r="Y1971" s="39"/>
      <c r="Z1971" s="37"/>
      <c r="AA1971" s="40"/>
      <c r="AB1971" s="78"/>
      <c r="AC1971" s="40"/>
    </row>
    <row r="1972" spans="4:29" x14ac:dyDescent="0.35">
      <c r="D1972" s="37"/>
      <c r="E1972" s="37"/>
      <c r="F1972" s="37"/>
      <c r="G1972" s="37"/>
      <c r="H1972" s="37"/>
      <c r="I1972" s="38"/>
      <c r="J1972" s="37"/>
      <c r="K1972" s="38"/>
      <c r="L1972" s="37"/>
      <c r="M1972" s="37"/>
      <c r="N1972" s="37"/>
      <c r="O1972" s="37"/>
      <c r="P1972" s="37"/>
      <c r="Q1972" s="37"/>
      <c r="R1972" s="37"/>
      <c r="S1972" s="37"/>
      <c r="T1972" s="37"/>
      <c r="U1972" s="37"/>
      <c r="V1972" s="37"/>
      <c r="W1972" s="37"/>
      <c r="X1972" s="37"/>
      <c r="Y1972" s="39"/>
      <c r="Z1972" s="37"/>
      <c r="AA1972" s="40"/>
      <c r="AB1972" s="78"/>
      <c r="AC1972" s="40"/>
    </row>
    <row r="1973" spans="4:29" x14ac:dyDescent="0.35">
      <c r="D1973" s="41"/>
      <c r="E1973" s="41"/>
      <c r="F1973" s="41"/>
      <c r="G1973" s="41"/>
      <c r="H1973" s="41"/>
      <c r="I1973" s="42"/>
      <c r="J1973" s="41"/>
      <c r="K1973" s="42"/>
      <c r="L1973" s="41"/>
      <c r="M1973" s="41"/>
      <c r="N1973" s="41"/>
      <c r="O1973" s="41"/>
      <c r="P1973" s="41"/>
      <c r="Q1973" s="41"/>
      <c r="R1973" s="41"/>
      <c r="S1973" s="41"/>
      <c r="T1973" s="41"/>
      <c r="U1973" s="41"/>
      <c r="V1973" s="41"/>
      <c r="W1973" s="41"/>
      <c r="X1973" s="41"/>
      <c r="Y1973" s="43"/>
      <c r="Z1973" s="41"/>
      <c r="AA1973" s="44"/>
      <c r="AB1973" s="79"/>
      <c r="AC1973" s="44"/>
    </row>
    <row r="1974" spans="4:29" x14ac:dyDescent="0.35">
      <c r="D1974" s="37"/>
      <c r="E1974" s="37"/>
      <c r="F1974" s="37"/>
      <c r="G1974" s="37"/>
      <c r="H1974" s="37"/>
      <c r="I1974" s="38"/>
      <c r="J1974" s="37"/>
      <c r="K1974" s="38"/>
      <c r="L1974" s="37"/>
      <c r="M1974" s="37"/>
      <c r="N1974" s="37"/>
      <c r="O1974" s="37"/>
      <c r="P1974" s="37"/>
      <c r="Q1974" s="37"/>
      <c r="R1974" s="37"/>
      <c r="S1974" s="37"/>
      <c r="T1974" s="37"/>
      <c r="U1974" s="37"/>
      <c r="V1974" s="37"/>
      <c r="W1974" s="37"/>
      <c r="X1974" s="37"/>
      <c r="Y1974" s="39"/>
      <c r="Z1974" s="37"/>
      <c r="AA1974" s="40"/>
      <c r="AB1974" s="78"/>
      <c r="AC1974" s="40"/>
    </row>
    <row r="1975" spans="4:29" x14ac:dyDescent="0.35">
      <c r="D1975" s="37"/>
      <c r="E1975" s="37"/>
      <c r="F1975" s="37"/>
      <c r="G1975" s="37"/>
      <c r="H1975" s="37"/>
      <c r="I1975" s="38"/>
      <c r="J1975" s="37"/>
      <c r="K1975" s="38"/>
      <c r="L1975" s="37"/>
      <c r="M1975" s="37"/>
      <c r="N1975" s="37"/>
      <c r="O1975" s="37"/>
      <c r="P1975" s="37"/>
      <c r="Q1975" s="37"/>
      <c r="R1975" s="37"/>
      <c r="S1975" s="37"/>
      <c r="T1975" s="37"/>
      <c r="U1975" s="37"/>
      <c r="V1975" s="37"/>
      <c r="W1975" s="37"/>
      <c r="X1975" s="37"/>
      <c r="Y1975" s="39"/>
      <c r="Z1975" s="37"/>
      <c r="AA1975" s="40"/>
      <c r="AB1975" s="78"/>
      <c r="AC1975" s="40"/>
    </row>
    <row r="1976" spans="4:29" x14ac:dyDescent="0.35">
      <c r="D1976" s="37"/>
      <c r="E1976" s="37"/>
      <c r="F1976" s="37"/>
      <c r="G1976" s="37"/>
      <c r="H1976" s="37"/>
      <c r="I1976" s="38"/>
      <c r="J1976" s="37"/>
      <c r="K1976" s="38"/>
      <c r="L1976" s="37"/>
      <c r="M1976" s="37"/>
      <c r="N1976" s="37"/>
      <c r="O1976" s="37"/>
      <c r="P1976" s="37"/>
      <c r="Q1976" s="37"/>
      <c r="R1976" s="37"/>
      <c r="S1976" s="37"/>
      <c r="T1976" s="37"/>
      <c r="U1976" s="37"/>
      <c r="V1976" s="37"/>
      <c r="W1976" s="37"/>
      <c r="X1976" s="37"/>
      <c r="Y1976" s="39"/>
      <c r="Z1976" s="37"/>
      <c r="AA1976" s="40"/>
      <c r="AB1976" s="78"/>
      <c r="AC1976" s="40"/>
    </row>
    <row r="1977" spans="4:29" x14ac:dyDescent="0.35">
      <c r="D1977" s="41"/>
      <c r="E1977" s="41"/>
      <c r="F1977" s="41"/>
      <c r="G1977" s="41"/>
      <c r="H1977" s="41"/>
      <c r="I1977" s="42"/>
      <c r="J1977" s="41"/>
      <c r="K1977" s="42"/>
      <c r="L1977" s="41"/>
      <c r="M1977" s="41"/>
      <c r="N1977" s="41"/>
      <c r="O1977" s="41"/>
      <c r="P1977" s="41"/>
      <c r="Q1977" s="41"/>
      <c r="R1977" s="41"/>
      <c r="S1977" s="41"/>
      <c r="T1977" s="41"/>
      <c r="U1977" s="41"/>
      <c r="V1977" s="41"/>
      <c r="W1977" s="41"/>
      <c r="X1977" s="41"/>
      <c r="Y1977" s="43"/>
      <c r="Z1977" s="41"/>
      <c r="AA1977" s="44"/>
      <c r="AB1977" s="79"/>
      <c r="AC1977" s="44"/>
    </row>
    <row r="1978" spans="4:29" x14ac:dyDescent="0.35">
      <c r="D1978" s="37"/>
      <c r="E1978" s="37"/>
      <c r="F1978" s="37"/>
      <c r="G1978" s="37"/>
      <c r="H1978" s="37"/>
      <c r="I1978" s="38"/>
      <c r="J1978" s="37"/>
      <c r="K1978" s="38"/>
      <c r="L1978" s="37"/>
      <c r="M1978" s="37"/>
      <c r="N1978" s="37"/>
      <c r="O1978" s="37"/>
      <c r="P1978" s="37"/>
      <c r="Q1978" s="37"/>
      <c r="R1978" s="37"/>
      <c r="S1978" s="37"/>
      <c r="T1978" s="37"/>
      <c r="U1978" s="37"/>
      <c r="V1978" s="37"/>
      <c r="W1978" s="37"/>
      <c r="X1978" s="37"/>
      <c r="Y1978" s="39"/>
      <c r="Z1978" s="37"/>
      <c r="AA1978" s="40"/>
      <c r="AB1978" s="78"/>
      <c r="AC1978" s="40"/>
    </row>
    <row r="1979" spans="4:29" x14ac:dyDescent="0.35">
      <c r="D1979" s="37"/>
      <c r="E1979" s="37"/>
      <c r="F1979" s="37"/>
      <c r="G1979" s="37"/>
      <c r="H1979" s="37"/>
      <c r="I1979" s="38"/>
      <c r="J1979" s="37"/>
      <c r="K1979" s="38"/>
      <c r="L1979" s="37"/>
      <c r="M1979" s="37"/>
      <c r="N1979" s="37"/>
      <c r="O1979" s="37"/>
      <c r="P1979" s="37"/>
      <c r="Q1979" s="37"/>
      <c r="R1979" s="37"/>
      <c r="S1979" s="37"/>
      <c r="T1979" s="37"/>
      <c r="U1979" s="37"/>
      <c r="V1979" s="37"/>
      <c r="W1979" s="37"/>
      <c r="X1979" s="37"/>
      <c r="Y1979" s="39"/>
      <c r="Z1979" s="37"/>
      <c r="AA1979" s="40"/>
      <c r="AB1979" s="78"/>
      <c r="AC1979" s="40"/>
    </row>
    <row r="1980" spans="4:29" x14ac:dyDescent="0.35">
      <c r="D1980" s="37"/>
      <c r="E1980" s="37"/>
      <c r="F1980" s="37"/>
      <c r="G1980" s="37"/>
      <c r="H1980" s="37"/>
      <c r="I1980" s="38"/>
      <c r="J1980" s="37"/>
      <c r="K1980" s="38"/>
      <c r="L1980" s="37"/>
      <c r="M1980" s="37"/>
      <c r="N1980" s="37"/>
      <c r="O1980" s="37"/>
      <c r="P1980" s="37"/>
      <c r="Q1980" s="37"/>
      <c r="R1980" s="37"/>
      <c r="S1980" s="37"/>
      <c r="T1980" s="37"/>
      <c r="U1980" s="37"/>
      <c r="V1980" s="37"/>
      <c r="W1980" s="37"/>
      <c r="X1980" s="37"/>
      <c r="Y1980" s="39"/>
      <c r="Z1980" s="37"/>
      <c r="AA1980" s="40"/>
      <c r="AB1980" s="78"/>
      <c r="AC1980" s="40"/>
    </row>
    <row r="1981" spans="4:29" x14ac:dyDescent="0.35">
      <c r="D1981" s="37"/>
      <c r="E1981" s="37"/>
      <c r="F1981" s="37"/>
      <c r="G1981" s="37"/>
      <c r="H1981" s="37"/>
      <c r="I1981" s="38"/>
      <c r="J1981" s="37"/>
      <c r="K1981" s="38"/>
      <c r="L1981" s="37"/>
      <c r="M1981" s="37"/>
      <c r="N1981" s="37"/>
      <c r="O1981" s="37"/>
      <c r="P1981" s="37"/>
      <c r="Q1981" s="37"/>
      <c r="R1981" s="37"/>
      <c r="S1981" s="37"/>
      <c r="T1981" s="37"/>
      <c r="U1981" s="37"/>
      <c r="V1981" s="37"/>
      <c r="W1981" s="37"/>
      <c r="X1981" s="37"/>
      <c r="Y1981" s="39"/>
      <c r="Z1981" s="37"/>
      <c r="AA1981" s="40"/>
      <c r="AB1981" s="78"/>
      <c r="AC1981" s="40"/>
    </row>
    <row r="1982" spans="4:29" x14ac:dyDescent="0.35">
      <c r="D1982" s="37"/>
      <c r="E1982" s="37"/>
      <c r="F1982" s="37"/>
      <c r="G1982" s="37"/>
      <c r="H1982" s="37"/>
      <c r="I1982" s="38"/>
      <c r="J1982" s="37"/>
      <c r="K1982" s="38"/>
      <c r="L1982" s="37"/>
      <c r="M1982" s="37"/>
      <c r="N1982" s="37"/>
      <c r="O1982" s="37"/>
      <c r="P1982" s="37"/>
      <c r="Q1982" s="37"/>
      <c r="R1982" s="37"/>
      <c r="S1982" s="37"/>
      <c r="T1982" s="37"/>
      <c r="U1982" s="37"/>
      <c r="V1982" s="37"/>
      <c r="W1982" s="37"/>
      <c r="X1982" s="37"/>
      <c r="Y1982" s="39"/>
      <c r="Z1982" s="37"/>
      <c r="AA1982" s="40"/>
      <c r="AB1982" s="78"/>
      <c r="AC1982" s="40"/>
    </row>
    <row r="1983" spans="4:29" x14ac:dyDescent="0.35">
      <c r="D1983" s="41"/>
      <c r="E1983" s="41"/>
      <c r="F1983" s="41"/>
      <c r="G1983" s="41"/>
      <c r="H1983" s="41"/>
      <c r="I1983" s="42"/>
      <c r="J1983" s="41"/>
      <c r="K1983" s="42"/>
      <c r="L1983" s="41"/>
      <c r="M1983" s="41"/>
      <c r="N1983" s="41"/>
      <c r="O1983" s="41"/>
      <c r="P1983" s="41"/>
      <c r="Q1983" s="41"/>
      <c r="R1983" s="41"/>
      <c r="S1983" s="41"/>
      <c r="T1983" s="41"/>
      <c r="U1983" s="41"/>
      <c r="V1983" s="41"/>
      <c r="W1983" s="41"/>
      <c r="X1983" s="41"/>
      <c r="Y1983" s="43"/>
      <c r="Z1983" s="41"/>
      <c r="AA1983" s="44"/>
      <c r="AB1983" s="79"/>
      <c r="AC1983" s="44"/>
    </row>
    <row r="1984" spans="4:29" x14ac:dyDescent="0.35">
      <c r="D1984" s="37"/>
      <c r="E1984" s="37"/>
      <c r="F1984" s="37"/>
      <c r="G1984" s="37"/>
      <c r="H1984" s="37"/>
      <c r="I1984" s="38"/>
      <c r="J1984" s="37"/>
      <c r="K1984" s="38"/>
      <c r="L1984" s="37"/>
      <c r="M1984" s="37"/>
      <c r="N1984" s="37"/>
      <c r="O1984" s="37"/>
      <c r="P1984" s="37"/>
      <c r="Q1984" s="37"/>
      <c r="R1984" s="37"/>
      <c r="S1984" s="37"/>
      <c r="T1984" s="37"/>
      <c r="U1984" s="37"/>
      <c r="V1984" s="37"/>
      <c r="W1984" s="37"/>
      <c r="X1984" s="37"/>
      <c r="Y1984" s="39"/>
      <c r="Z1984" s="37"/>
      <c r="AA1984" s="40"/>
      <c r="AB1984" s="78"/>
      <c r="AC1984" s="40"/>
    </row>
    <row r="1985" spans="4:29" x14ac:dyDescent="0.35">
      <c r="D1985" s="37"/>
      <c r="E1985" s="37"/>
      <c r="F1985" s="37"/>
      <c r="G1985" s="37"/>
      <c r="H1985" s="37"/>
      <c r="I1985" s="38"/>
      <c r="J1985" s="37"/>
      <c r="K1985" s="38"/>
      <c r="L1985" s="37"/>
      <c r="M1985" s="37"/>
      <c r="N1985" s="37"/>
      <c r="O1985" s="37"/>
      <c r="P1985" s="37"/>
      <c r="Q1985" s="37"/>
      <c r="R1985" s="37"/>
      <c r="S1985" s="37"/>
      <c r="T1985" s="37"/>
      <c r="U1985" s="37"/>
      <c r="V1985" s="37"/>
      <c r="W1985" s="37"/>
      <c r="X1985" s="37"/>
      <c r="Y1985" s="39"/>
      <c r="Z1985" s="37"/>
      <c r="AA1985" s="40"/>
      <c r="AB1985" s="78"/>
      <c r="AC1985" s="40"/>
    </row>
    <row r="1986" spans="4:29" x14ac:dyDescent="0.35">
      <c r="D1986" s="37"/>
      <c r="E1986" s="37"/>
      <c r="F1986" s="37"/>
      <c r="G1986" s="37"/>
      <c r="H1986" s="37"/>
      <c r="I1986" s="38"/>
      <c r="J1986" s="37"/>
      <c r="K1986" s="38"/>
      <c r="L1986" s="37"/>
      <c r="M1986" s="37"/>
      <c r="N1986" s="37"/>
      <c r="O1986" s="37"/>
      <c r="P1986" s="37"/>
      <c r="Q1986" s="37"/>
      <c r="R1986" s="37"/>
      <c r="S1986" s="37"/>
      <c r="T1986" s="37"/>
      <c r="U1986" s="37"/>
      <c r="V1986" s="37"/>
      <c r="W1986" s="37"/>
      <c r="X1986" s="37"/>
      <c r="Y1986" s="39"/>
      <c r="Z1986" s="37"/>
      <c r="AA1986" s="40"/>
      <c r="AB1986" s="78"/>
      <c r="AC1986" s="40"/>
    </row>
    <row r="1987" spans="4:29" x14ac:dyDescent="0.35">
      <c r="D1987" s="41"/>
      <c r="E1987" s="41"/>
      <c r="F1987" s="41"/>
      <c r="G1987" s="41"/>
      <c r="H1987" s="41"/>
      <c r="I1987" s="42"/>
      <c r="J1987" s="41"/>
      <c r="K1987" s="42"/>
      <c r="L1987" s="41"/>
      <c r="M1987" s="41"/>
      <c r="N1987" s="41"/>
      <c r="O1987" s="41"/>
      <c r="P1987" s="41"/>
      <c r="Q1987" s="41"/>
      <c r="R1987" s="41"/>
      <c r="S1987" s="41"/>
      <c r="T1987" s="41"/>
      <c r="U1987" s="41"/>
      <c r="V1987" s="41"/>
      <c r="W1987" s="41"/>
      <c r="X1987" s="41"/>
      <c r="Y1987" s="43"/>
      <c r="Z1987" s="41"/>
      <c r="AA1987" s="44"/>
      <c r="AB1987" s="79"/>
      <c r="AC1987" s="44"/>
    </row>
    <row r="1988" spans="4:29" x14ac:dyDescent="0.35">
      <c r="D1988" s="37"/>
      <c r="E1988" s="37"/>
      <c r="F1988" s="37"/>
      <c r="G1988" s="37"/>
      <c r="H1988" s="37"/>
      <c r="I1988" s="38"/>
      <c r="J1988" s="37"/>
      <c r="K1988" s="38"/>
      <c r="L1988" s="37"/>
      <c r="M1988" s="37"/>
      <c r="N1988" s="37"/>
      <c r="O1988" s="37"/>
      <c r="P1988" s="37"/>
      <c r="Q1988" s="37"/>
      <c r="R1988" s="37"/>
      <c r="S1988" s="37"/>
      <c r="T1988" s="37"/>
      <c r="U1988" s="37"/>
      <c r="V1988" s="37"/>
      <c r="W1988" s="37"/>
      <c r="X1988" s="37"/>
      <c r="Y1988" s="39"/>
      <c r="Z1988" s="37"/>
      <c r="AA1988" s="40"/>
      <c r="AB1988" s="78"/>
      <c r="AC1988" s="40"/>
    </row>
    <row r="1989" spans="4:29" x14ac:dyDescent="0.35">
      <c r="D1989" s="37"/>
      <c r="E1989" s="37"/>
      <c r="F1989" s="37"/>
      <c r="G1989" s="37"/>
      <c r="H1989" s="37"/>
      <c r="I1989" s="38"/>
      <c r="J1989" s="37"/>
      <c r="K1989" s="38"/>
      <c r="L1989" s="37"/>
      <c r="M1989" s="37"/>
      <c r="N1989" s="37"/>
      <c r="O1989" s="37"/>
      <c r="P1989" s="37"/>
      <c r="Q1989" s="37"/>
      <c r="R1989" s="37"/>
      <c r="S1989" s="37"/>
      <c r="T1989" s="37"/>
      <c r="U1989" s="37"/>
      <c r="V1989" s="37"/>
      <c r="W1989" s="37"/>
      <c r="X1989" s="37"/>
      <c r="Y1989" s="39"/>
      <c r="Z1989" s="37"/>
      <c r="AA1989" s="40"/>
      <c r="AB1989" s="78"/>
      <c r="AC1989" s="40"/>
    </row>
    <row r="1990" spans="4:29" x14ac:dyDescent="0.35">
      <c r="D1990" s="37"/>
      <c r="E1990" s="37"/>
      <c r="F1990" s="37"/>
      <c r="G1990" s="37"/>
      <c r="H1990" s="37"/>
      <c r="I1990" s="38"/>
      <c r="J1990" s="37"/>
      <c r="K1990" s="38"/>
      <c r="L1990" s="37"/>
      <c r="M1990" s="37"/>
      <c r="N1990" s="37"/>
      <c r="O1990" s="37"/>
      <c r="P1990" s="37"/>
      <c r="Q1990" s="37"/>
      <c r="R1990" s="37"/>
      <c r="S1990" s="37"/>
      <c r="T1990" s="37"/>
      <c r="U1990" s="37"/>
      <c r="V1990" s="37"/>
      <c r="W1990" s="37"/>
      <c r="X1990" s="37"/>
      <c r="Y1990" s="39"/>
      <c r="Z1990" s="37"/>
      <c r="AA1990" s="40"/>
      <c r="AB1990" s="78"/>
      <c r="AC1990" s="40"/>
    </row>
    <row r="1991" spans="4:29" x14ac:dyDescent="0.35">
      <c r="D1991" s="37"/>
      <c r="E1991" s="37"/>
      <c r="F1991" s="37"/>
      <c r="G1991" s="37"/>
      <c r="H1991" s="37"/>
      <c r="I1991" s="38"/>
      <c r="J1991" s="37"/>
      <c r="K1991" s="38"/>
      <c r="L1991" s="37"/>
      <c r="M1991" s="37"/>
      <c r="N1991" s="37"/>
      <c r="O1991" s="37"/>
      <c r="P1991" s="37"/>
      <c r="Q1991" s="37"/>
      <c r="R1991" s="37"/>
      <c r="S1991" s="37"/>
      <c r="T1991" s="37"/>
      <c r="U1991" s="37"/>
      <c r="V1991" s="37"/>
      <c r="W1991" s="37"/>
      <c r="X1991" s="37"/>
      <c r="Y1991" s="39"/>
      <c r="Z1991" s="37"/>
      <c r="AA1991" s="40"/>
      <c r="AB1991" s="78"/>
      <c r="AC1991" s="40"/>
    </row>
    <row r="1992" spans="4:29" x14ac:dyDescent="0.35">
      <c r="D1992" s="37"/>
      <c r="E1992" s="37"/>
      <c r="F1992" s="37"/>
      <c r="G1992" s="37"/>
      <c r="H1992" s="37"/>
      <c r="I1992" s="38"/>
      <c r="J1992" s="37"/>
      <c r="K1992" s="38"/>
      <c r="L1992" s="37"/>
      <c r="M1992" s="37"/>
      <c r="N1992" s="37"/>
      <c r="O1992" s="37"/>
      <c r="P1992" s="37"/>
      <c r="Q1992" s="37"/>
      <c r="R1992" s="37"/>
      <c r="S1992" s="37"/>
      <c r="T1992" s="37"/>
      <c r="U1992" s="37"/>
      <c r="V1992" s="37"/>
      <c r="W1992" s="37"/>
      <c r="X1992" s="37"/>
      <c r="Y1992" s="39"/>
      <c r="Z1992" s="37"/>
      <c r="AA1992" s="40"/>
      <c r="AB1992" s="78"/>
      <c r="AC1992" s="40"/>
    </row>
    <row r="1993" spans="4:29" x14ac:dyDescent="0.35">
      <c r="D1993" s="41"/>
      <c r="E1993" s="41"/>
      <c r="F1993" s="41"/>
      <c r="G1993" s="41"/>
      <c r="H1993" s="41"/>
      <c r="I1993" s="42"/>
      <c r="J1993" s="41"/>
      <c r="K1993" s="42"/>
      <c r="L1993" s="41"/>
      <c r="M1993" s="41"/>
      <c r="N1993" s="41"/>
      <c r="O1993" s="41"/>
      <c r="P1993" s="41"/>
      <c r="Q1993" s="41"/>
      <c r="R1993" s="41"/>
      <c r="S1993" s="41"/>
      <c r="T1993" s="41"/>
      <c r="U1993" s="41"/>
      <c r="V1993" s="41"/>
      <c r="W1993" s="41"/>
      <c r="X1993" s="41"/>
      <c r="Y1993" s="43"/>
      <c r="Z1993" s="41"/>
      <c r="AA1993" s="44"/>
      <c r="AB1993" s="79"/>
      <c r="AC1993" s="44"/>
    </row>
    <row r="1994" spans="4:29" x14ac:dyDescent="0.35">
      <c r="D1994" s="37"/>
      <c r="E1994" s="37"/>
      <c r="F1994" s="37"/>
      <c r="G1994" s="37"/>
      <c r="H1994" s="37"/>
      <c r="I1994" s="38"/>
      <c r="J1994" s="37"/>
      <c r="K1994" s="38"/>
      <c r="L1994" s="37"/>
      <c r="M1994" s="37"/>
      <c r="N1994" s="37"/>
      <c r="O1994" s="37"/>
      <c r="P1994" s="37"/>
      <c r="Q1994" s="37"/>
      <c r="R1994" s="37"/>
      <c r="S1994" s="37"/>
      <c r="T1994" s="37"/>
      <c r="U1994" s="37"/>
      <c r="V1994" s="37"/>
      <c r="W1994" s="37"/>
      <c r="X1994" s="37"/>
      <c r="Y1994" s="39"/>
      <c r="Z1994" s="37"/>
      <c r="AA1994" s="40"/>
      <c r="AB1994" s="78"/>
      <c r="AC1994" s="40"/>
    </row>
    <row r="1995" spans="4:29" x14ac:dyDescent="0.35">
      <c r="D1995" s="37"/>
      <c r="E1995" s="37"/>
      <c r="F1995" s="37"/>
      <c r="G1995" s="37"/>
      <c r="H1995" s="37"/>
      <c r="I1995" s="38"/>
      <c r="J1995" s="37"/>
      <c r="K1995" s="38"/>
      <c r="L1995" s="37"/>
      <c r="M1995" s="37"/>
      <c r="N1995" s="37"/>
      <c r="O1995" s="37"/>
      <c r="P1995" s="37"/>
      <c r="Q1995" s="37"/>
      <c r="R1995" s="37"/>
      <c r="S1995" s="37"/>
      <c r="T1995" s="37"/>
      <c r="U1995" s="37"/>
      <c r="V1995" s="37"/>
      <c r="W1995" s="37"/>
      <c r="X1995" s="37"/>
      <c r="Y1995" s="39"/>
      <c r="Z1995" s="37"/>
      <c r="AA1995" s="40"/>
      <c r="AB1995" s="78"/>
      <c r="AC1995" s="40"/>
    </row>
    <row r="1996" spans="4:29" x14ac:dyDescent="0.35">
      <c r="D1996" s="37"/>
      <c r="E1996" s="37"/>
      <c r="F1996" s="37"/>
      <c r="G1996" s="37"/>
      <c r="H1996" s="37"/>
      <c r="I1996" s="38"/>
      <c r="J1996" s="37"/>
      <c r="K1996" s="38"/>
      <c r="L1996" s="37"/>
      <c r="M1996" s="37"/>
      <c r="N1996" s="37"/>
      <c r="O1996" s="37"/>
      <c r="P1996" s="37"/>
      <c r="Q1996" s="37"/>
      <c r="R1996" s="37"/>
      <c r="S1996" s="37"/>
      <c r="T1996" s="37"/>
      <c r="U1996" s="37"/>
      <c r="V1996" s="37"/>
      <c r="W1996" s="37"/>
      <c r="X1996" s="37"/>
      <c r="Y1996" s="39"/>
      <c r="Z1996" s="37"/>
      <c r="AA1996" s="40"/>
      <c r="AB1996" s="78"/>
      <c r="AC1996" s="40"/>
    </row>
    <row r="1997" spans="4:29" x14ac:dyDescent="0.35">
      <c r="D1997" s="37"/>
      <c r="E1997" s="37"/>
      <c r="F1997" s="37"/>
      <c r="G1997" s="37"/>
      <c r="H1997" s="37"/>
      <c r="I1997" s="38"/>
      <c r="J1997" s="37"/>
      <c r="K1997" s="38"/>
      <c r="L1997" s="37"/>
      <c r="M1997" s="37"/>
      <c r="N1997" s="37"/>
      <c r="O1997" s="37"/>
      <c r="P1997" s="37"/>
      <c r="Q1997" s="37"/>
      <c r="R1997" s="37"/>
      <c r="S1997" s="37"/>
      <c r="T1997" s="37"/>
      <c r="U1997" s="37"/>
      <c r="V1997" s="37"/>
      <c r="W1997" s="37"/>
      <c r="X1997" s="37"/>
      <c r="Y1997" s="39"/>
      <c r="Z1997" s="37"/>
      <c r="AA1997" s="40"/>
      <c r="AB1997" s="78"/>
      <c r="AC1997" s="40"/>
    </row>
    <row r="1998" spans="4:29" x14ac:dyDescent="0.35">
      <c r="D1998" s="37"/>
      <c r="E1998" s="37"/>
      <c r="F1998" s="37"/>
      <c r="G1998" s="37"/>
      <c r="H1998" s="37"/>
      <c r="I1998" s="38"/>
      <c r="J1998" s="37"/>
      <c r="K1998" s="38"/>
      <c r="L1998" s="37"/>
      <c r="M1998" s="37"/>
      <c r="N1998" s="37"/>
      <c r="O1998" s="37"/>
      <c r="P1998" s="37"/>
      <c r="Q1998" s="37"/>
      <c r="R1998" s="37"/>
      <c r="S1998" s="37"/>
      <c r="T1998" s="37"/>
      <c r="U1998" s="37"/>
      <c r="V1998" s="37"/>
      <c r="W1998" s="37"/>
      <c r="X1998" s="37"/>
      <c r="Y1998" s="39"/>
      <c r="Z1998" s="37"/>
      <c r="AA1998" s="40"/>
      <c r="AB1998" s="78"/>
      <c r="AC1998" s="40"/>
    </row>
    <row r="1999" spans="4:29" x14ac:dyDescent="0.35">
      <c r="D1999" s="37"/>
      <c r="E1999" s="37"/>
      <c r="F1999" s="37"/>
      <c r="G1999" s="37"/>
      <c r="H1999" s="37"/>
      <c r="I1999" s="38"/>
      <c r="J1999" s="37"/>
      <c r="K1999" s="38"/>
      <c r="L1999" s="37"/>
      <c r="M1999" s="37"/>
      <c r="N1999" s="37"/>
      <c r="O1999" s="37"/>
      <c r="P1999" s="37"/>
      <c r="Q1999" s="37"/>
      <c r="R1999" s="37"/>
      <c r="S1999" s="37"/>
      <c r="T1999" s="37"/>
      <c r="U1999" s="37"/>
      <c r="V1999" s="37"/>
      <c r="W1999" s="37"/>
      <c r="X1999" s="37"/>
      <c r="Y1999" s="39"/>
      <c r="Z1999" s="37"/>
      <c r="AA1999" s="40"/>
      <c r="AB1999" s="78"/>
      <c r="AC1999" s="40"/>
    </row>
    <row r="2000" spans="4:29" x14ac:dyDescent="0.35">
      <c r="D2000" s="37"/>
      <c r="E2000" s="37"/>
      <c r="F2000" s="37"/>
      <c r="G2000" s="37"/>
      <c r="H2000" s="37"/>
      <c r="I2000" s="38"/>
      <c r="J2000" s="37"/>
      <c r="K2000" s="38"/>
      <c r="L2000" s="37"/>
      <c r="M2000" s="37"/>
      <c r="N2000" s="37"/>
      <c r="O2000" s="37"/>
      <c r="P2000" s="37"/>
      <c r="Q2000" s="37"/>
      <c r="R2000" s="37"/>
      <c r="S2000" s="37"/>
      <c r="T2000" s="37"/>
      <c r="U2000" s="37"/>
      <c r="V2000" s="37"/>
      <c r="W2000" s="37"/>
      <c r="X2000" s="37"/>
      <c r="Y2000" s="39"/>
      <c r="Z2000" s="37"/>
      <c r="AA2000" s="40"/>
      <c r="AB2000" s="78"/>
      <c r="AC2000" s="40"/>
    </row>
    <row r="2001" spans="4:29" x14ac:dyDescent="0.35">
      <c r="D2001" s="37"/>
      <c r="E2001" s="37"/>
      <c r="F2001" s="37"/>
      <c r="G2001" s="37"/>
      <c r="H2001" s="37"/>
      <c r="I2001" s="38"/>
      <c r="J2001" s="37"/>
      <c r="K2001" s="38"/>
      <c r="L2001" s="37"/>
      <c r="M2001" s="37"/>
      <c r="N2001" s="37"/>
      <c r="O2001" s="37"/>
      <c r="P2001" s="37"/>
      <c r="Q2001" s="37"/>
      <c r="R2001" s="37"/>
      <c r="S2001" s="37"/>
      <c r="T2001" s="37"/>
      <c r="U2001" s="37"/>
      <c r="V2001" s="37"/>
      <c r="W2001" s="37"/>
      <c r="X2001" s="37"/>
      <c r="Y2001" s="39"/>
      <c r="Z2001" s="37"/>
      <c r="AA2001" s="40"/>
      <c r="AB2001" s="78"/>
      <c r="AC2001" s="40"/>
    </row>
    <row r="2002" spans="4:29" x14ac:dyDescent="0.35">
      <c r="D2002" s="37"/>
      <c r="E2002" s="37"/>
      <c r="F2002" s="37"/>
      <c r="G2002" s="37"/>
      <c r="H2002" s="37"/>
      <c r="I2002" s="38"/>
      <c r="J2002" s="37"/>
      <c r="K2002" s="38"/>
      <c r="L2002" s="37"/>
      <c r="M2002" s="37"/>
      <c r="N2002" s="37"/>
      <c r="O2002" s="37"/>
      <c r="P2002" s="37"/>
      <c r="Q2002" s="37"/>
      <c r="R2002" s="37"/>
      <c r="S2002" s="37"/>
      <c r="T2002" s="37"/>
      <c r="U2002" s="37"/>
      <c r="V2002" s="37"/>
      <c r="W2002" s="37"/>
      <c r="X2002" s="37"/>
      <c r="Y2002" s="39"/>
      <c r="Z2002" s="37"/>
      <c r="AA2002" s="40"/>
      <c r="AB2002" s="78"/>
      <c r="AC2002" s="40"/>
    </row>
    <row r="2003" spans="4:29" x14ac:dyDescent="0.35">
      <c r="D2003" s="41"/>
      <c r="E2003" s="41"/>
      <c r="F2003" s="41"/>
      <c r="G2003" s="41"/>
      <c r="H2003" s="41"/>
      <c r="I2003" s="42"/>
      <c r="J2003" s="41"/>
      <c r="K2003" s="42"/>
      <c r="L2003" s="41"/>
      <c r="M2003" s="41"/>
      <c r="N2003" s="41"/>
      <c r="O2003" s="41"/>
      <c r="P2003" s="41"/>
      <c r="Q2003" s="41"/>
      <c r="R2003" s="41"/>
      <c r="S2003" s="41"/>
      <c r="T2003" s="41"/>
      <c r="U2003" s="41"/>
      <c r="V2003" s="41"/>
      <c r="W2003" s="41"/>
      <c r="X2003" s="41"/>
      <c r="Y2003" s="43"/>
      <c r="Z2003" s="41"/>
      <c r="AA2003" s="44"/>
      <c r="AB2003" s="79"/>
      <c r="AC2003" s="44"/>
    </row>
    <row r="2004" spans="4:29" x14ac:dyDescent="0.35">
      <c r="D2004" s="37"/>
      <c r="E2004" s="37"/>
      <c r="F2004" s="37"/>
      <c r="G2004" s="37"/>
      <c r="H2004" s="37"/>
      <c r="I2004" s="38"/>
      <c r="J2004" s="37"/>
      <c r="K2004" s="38"/>
      <c r="L2004" s="37"/>
      <c r="M2004" s="37"/>
      <c r="N2004" s="37"/>
      <c r="O2004" s="37"/>
      <c r="P2004" s="37"/>
      <c r="Q2004" s="37"/>
      <c r="R2004" s="37"/>
      <c r="S2004" s="37"/>
      <c r="T2004" s="37"/>
      <c r="U2004" s="37"/>
      <c r="V2004" s="37"/>
      <c r="W2004" s="37"/>
      <c r="X2004" s="37"/>
      <c r="Y2004" s="39"/>
      <c r="Z2004" s="37"/>
      <c r="AA2004" s="40"/>
      <c r="AB2004" s="78"/>
      <c r="AC2004" s="40"/>
    </row>
    <row r="2005" spans="4:29" x14ac:dyDescent="0.35">
      <c r="D2005" s="37"/>
      <c r="E2005" s="37"/>
      <c r="F2005" s="37"/>
      <c r="G2005" s="37"/>
      <c r="H2005" s="37"/>
      <c r="I2005" s="38"/>
      <c r="J2005" s="37"/>
      <c r="K2005" s="38"/>
      <c r="L2005" s="37"/>
      <c r="M2005" s="37"/>
      <c r="N2005" s="37"/>
      <c r="O2005" s="37"/>
      <c r="P2005" s="37"/>
      <c r="Q2005" s="37"/>
      <c r="R2005" s="37"/>
      <c r="S2005" s="37"/>
      <c r="T2005" s="37"/>
      <c r="U2005" s="37"/>
      <c r="V2005" s="37"/>
      <c r="W2005" s="37"/>
      <c r="X2005" s="37"/>
      <c r="Y2005" s="39"/>
      <c r="Z2005" s="37"/>
      <c r="AA2005" s="40"/>
      <c r="AB2005" s="78"/>
      <c r="AC2005" s="40"/>
    </row>
    <row r="2006" spans="4:29" x14ac:dyDescent="0.35">
      <c r="D2006" s="37"/>
      <c r="E2006" s="37"/>
      <c r="F2006" s="37"/>
      <c r="G2006" s="37"/>
      <c r="H2006" s="37"/>
      <c r="I2006" s="38"/>
      <c r="J2006" s="37"/>
      <c r="K2006" s="38"/>
      <c r="L2006" s="37"/>
      <c r="M2006" s="37"/>
      <c r="N2006" s="37"/>
      <c r="O2006" s="37"/>
      <c r="P2006" s="37"/>
      <c r="Q2006" s="37"/>
      <c r="R2006" s="37"/>
      <c r="S2006" s="37"/>
      <c r="T2006" s="37"/>
      <c r="U2006" s="37"/>
      <c r="V2006" s="37"/>
      <c r="W2006" s="37"/>
      <c r="X2006" s="37"/>
      <c r="Y2006" s="39"/>
      <c r="Z2006" s="37"/>
      <c r="AA2006" s="40"/>
      <c r="AB2006" s="78"/>
      <c r="AC2006" s="40"/>
    </row>
    <row r="2007" spans="4:29" x14ac:dyDescent="0.35">
      <c r="D2007" s="37"/>
      <c r="E2007" s="37"/>
      <c r="F2007" s="37"/>
      <c r="G2007" s="37"/>
      <c r="H2007" s="37"/>
      <c r="I2007" s="38"/>
      <c r="J2007" s="37"/>
      <c r="K2007" s="38"/>
      <c r="L2007" s="37"/>
      <c r="M2007" s="37"/>
      <c r="N2007" s="37"/>
      <c r="O2007" s="37"/>
      <c r="P2007" s="37"/>
      <c r="Q2007" s="37"/>
      <c r="R2007" s="37"/>
      <c r="S2007" s="37"/>
      <c r="T2007" s="37"/>
      <c r="U2007" s="37"/>
      <c r="V2007" s="37"/>
      <c r="W2007" s="37"/>
      <c r="X2007" s="37"/>
      <c r="Y2007" s="39"/>
      <c r="Z2007" s="37"/>
      <c r="AA2007" s="40"/>
      <c r="AB2007" s="78"/>
      <c r="AC2007" s="40"/>
    </row>
    <row r="2008" spans="4:29" x14ac:dyDescent="0.35">
      <c r="D2008" s="37"/>
      <c r="E2008" s="37"/>
      <c r="F2008" s="37"/>
      <c r="G2008" s="37"/>
      <c r="H2008" s="37"/>
      <c r="I2008" s="38"/>
      <c r="J2008" s="37"/>
      <c r="K2008" s="38"/>
      <c r="L2008" s="37"/>
      <c r="M2008" s="37"/>
      <c r="N2008" s="37"/>
      <c r="O2008" s="37"/>
      <c r="P2008" s="37"/>
      <c r="Q2008" s="37"/>
      <c r="R2008" s="37"/>
      <c r="S2008" s="37"/>
      <c r="T2008" s="37"/>
      <c r="U2008" s="37"/>
      <c r="V2008" s="37"/>
      <c r="W2008" s="37"/>
      <c r="X2008" s="37"/>
      <c r="Y2008" s="39"/>
      <c r="Z2008" s="37"/>
      <c r="AA2008" s="40"/>
      <c r="AB2008" s="78"/>
      <c r="AC2008" s="40"/>
    </row>
    <row r="2009" spans="4:29" x14ac:dyDescent="0.35">
      <c r="D2009" s="37"/>
      <c r="E2009" s="37"/>
      <c r="F2009" s="37"/>
      <c r="G2009" s="37"/>
      <c r="H2009" s="37"/>
      <c r="I2009" s="38"/>
      <c r="J2009" s="37"/>
      <c r="K2009" s="38"/>
      <c r="L2009" s="37"/>
      <c r="M2009" s="37"/>
      <c r="N2009" s="37"/>
      <c r="O2009" s="37"/>
      <c r="P2009" s="37"/>
      <c r="Q2009" s="37"/>
      <c r="R2009" s="37"/>
      <c r="S2009" s="37"/>
      <c r="T2009" s="37"/>
      <c r="U2009" s="37"/>
      <c r="V2009" s="37"/>
      <c r="W2009" s="37"/>
      <c r="X2009" s="37"/>
      <c r="Y2009" s="39"/>
      <c r="Z2009" s="37"/>
      <c r="AA2009" s="40"/>
      <c r="AB2009" s="78"/>
      <c r="AC2009" s="40"/>
    </row>
    <row r="2010" spans="4:29" x14ac:dyDescent="0.35">
      <c r="D2010" s="37"/>
      <c r="E2010" s="37"/>
      <c r="F2010" s="37"/>
      <c r="G2010" s="37"/>
      <c r="H2010" s="37"/>
      <c r="I2010" s="38"/>
      <c r="J2010" s="37"/>
      <c r="K2010" s="38"/>
      <c r="L2010" s="37"/>
      <c r="M2010" s="37"/>
      <c r="N2010" s="37"/>
      <c r="O2010" s="37"/>
      <c r="P2010" s="37"/>
      <c r="Q2010" s="37"/>
      <c r="R2010" s="37"/>
      <c r="S2010" s="37"/>
      <c r="T2010" s="37"/>
      <c r="U2010" s="37"/>
      <c r="V2010" s="37"/>
      <c r="W2010" s="37"/>
      <c r="X2010" s="37"/>
      <c r="Y2010" s="39"/>
      <c r="Z2010" s="37"/>
      <c r="AA2010" s="40"/>
      <c r="AB2010" s="78"/>
      <c r="AC2010" s="40"/>
    </row>
    <row r="2011" spans="4:29" x14ac:dyDescent="0.35">
      <c r="D2011" s="37"/>
      <c r="E2011" s="37"/>
      <c r="F2011" s="37"/>
      <c r="G2011" s="37"/>
      <c r="H2011" s="37"/>
      <c r="I2011" s="38"/>
      <c r="J2011" s="37"/>
      <c r="K2011" s="38"/>
      <c r="L2011" s="37"/>
      <c r="M2011" s="37"/>
      <c r="N2011" s="37"/>
      <c r="O2011" s="37"/>
      <c r="P2011" s="37"/>
      <c r="Q2011" s="37"/>
      <c r="R2011" s="37"/>
      <c r="S2011" s="37"/>
      <c r="T2011" s="37"/>
      <c r="U2011" s="37"/>
      <c r="V2011" s="37"/>
      <c r="W2011" s="37"/>
      <c r="X2011" s="37"/>
      <c r="Y2011" s="39"/>
      <c r="Z2011" s="37"/>
      <c r="AA2011" s="40"/>
      <c r="AB2011" s="78"/>
      <c r="AC2011" s="40"/>
    </row>
    <row r="2012" spans="4:29" x14ac:dyDescent="0.35">
      <c r="D2012" s="37"/>
      <c r="E2012" s="37"/>
      <c r="F2012" s="37"/>
      <c r="G2012" s="37"/>
      <c r="H2012" s="37"/>
      <c r="I2012" s="38"/>
      <c r="J2012" s="37"/>
      <c r="K2012" s="38"/>
      <c r="L2012" s="37"/>
      <c r="M2012" s="37"/>
      <c r="N2012" s="37"/>
      <c r="O2012" s="37"/>
      <c r="P2012" s="37"/>
      <c r="Q2012" s="37"/>
      <c r="R2012" s="37"/>
      <c r="S2012" s="37"/>
      <c r="T2012" s="37"/>
      <c r="U2012" s="37"/>
      <c r="V2012" s="37"/>
      <c r="W2012" s="37"/>
      <c r="X2012" s="37"/>
      <c r="Y2012" s="39"/>
      <c r="Z2012" s="37"/>
      <c r="AA2012" s="40"/>
      <c r="AB2012" s="78"/>
      <c r="AC2012" s="40"/>
    </row>
    <row r="2013" spans="4:29" x14ac:dyDescent="0.35">
      <c r="D2013" s="41"/>
      <c r="E2013" s="41"/>
      <c r="F2013" s="41"/>
      <c r="G2013" s="41"/>
      <c r="H2013" s="41"/>
      <c r="I2013" s="42"/>
      <c r="J2013" s="41"/>
      <c r="K2013" s="42"/>
      <c r="L2013" s="41"/>
      <c r="M2013" s="41"/>
      <c r="N2013" s="41"/>
      <c r="O2013" s="41"/>
      <c r="P2013" s="41"/>
      <c r="Q2013" s="41"/>
      <c r="R2013" s="41"/>
      <c r="S2013" s="41"/>
      <c r="T2013" s="41"/>
      <c r="U2013" s="41"/>
      <c r="V2013" s="41"/>
      <c r="W2013" s="41"/>
      <c r="X2013" s="41"/>
      <c r="Y2013" s="43"/>
      <c r="Z2013" s="41"/>
      <c r="AA2013" s="44"/>
      <c r="AB2013" s="79"/>
      <c r="AC2013" s="44"/>
    </row>
    <row r="2014" spans="4:29" x14ac:dyDescent="0.35">
      <c r="D2014" s="37"/>
      <c r="E2014" s="37"/>
      <c r="F2014" s="37"/>
      <c r="G2014" s="37"/>
      <c r="H2014" s="37"/>
      <c r="I2014" s="38"/>
      <c r="J2014" s="37"/>
      <c r="K2014" s="38"/>
      <c r="L2014" s="37"/>
      <c r="M2014" s="37"/>
      <c r="N2014" s="37"/>
      <c r="O2014" s="37"/>
      <c r="P2014" s="37"/>
      <c r="Q2014" s="37"/>
      <c r="R2014" s="37"/>
      <c r="S2014" s="37"/>
      <c r="T2014" s="37"/>
      <c r="U2014" s="37"/>
      <c r="V2014" s="37"/>
      <c r="W2014" s="37"/>
      <c r="X2014" s="37"/>
      <c r="Y2014" s="39"/>
      <c r="Z2014" s="37"/>
      <c r="AA2014" s="40"/>
      <c r="AB2014" s="78"/>
      <c r="AC2014" s="40"/>
    </row>
    <row r="2015" spans="4:29" x14ac:dyDescent="0.35">
      <c r="D2015" s="37"/>
      <c r="E2015" s="37"/>
      <c r="F2015" s="37"/>
      <c r="G2015" s="37"/>
      <c r="H2015" s="37"/>
      <c r="I2015" s="38"/>
      <c r="J2015" s="37"/>
      <c r="K2015" s="38"/>
      <c r="L2015" s="37"/>
      <c r="M2015" s="37"/>
      <c r="N2015" s="37"/>
      <c r="O2015" s="37"/>
      <c r="P2015" s="37"/>
      <c r="Q2015" s="37"/>
      <c r="R2015" s="37"/>
      <c r="S2015" s="37"/>
      <c r="T2015" s="37"/>
      <c r="U2015" s="37"/>
      <c r="V2015" s="37"/>
      <c r="W2015" s="37"/>
      <c r="X2015" s="37"/>
      <c r="Y2015" s="39"/>
      <c r="Z2015" s="37"/>
      <c r="AA2015" s="40"/>
      <c r="AB2015" s="78"/>
      <c r="AC2015" s="40"/>
    </row>
    <row r="2016" spans="4:29" x14ac:dyDescent="0.35">
      <c r="D2016" s="37"/>
      <c r="E2016" s="37"/>
      <c r="F2016" s="37"/>
      <c r="G2016" s="37"/>
      <c r="H2016" s="37"/>
      <c r="I2016" s="38"/>
      <c r="J2016" s="37"/>
      <c r="K2016" s="38"/>
      <c r="L2016" s="37"/>
      <c r="M2016" s="37"/>
      <c r="N2016" s="37"/>
      <c r="O2016" s="37"/>
      <c r="P2016" s="37"/>
      <c r="Q2016" s="37"/>
      <c r="R2016" s="37"/>
      <c r="S2016" s="37"/>
      <c r="T2016" s="37"/>
      <c r="U2016" s="37"/>
      <c r="V2016" s="37"/>
      <c r="W2016" s="37"/>
      <c r="X2016" s="37"/>
      <c r="Y2016" s="39"/>
      <c r="Z2016" s="37"/>
      <c r="AA2016" s="40"/>
      <c r="AB2016" s="78"/>
      <c r="AC2016" s="40"/>
    </row>
    <row r="2017" spans="4:29" x14ac:dyDescent="0.35">
      <c r="D2017" s="41"/>
      <c r="E2017" s="41"/>
      <c r="F2017" s="41"/>
      <c r="G2017" s="41"/>
      <c r="H2017" s="41"/>
      <c r="I2017" s="42"/>
      <c r="J2017" s="41"/>
      <c r="K2017" s="42"/>
      <c r="L2017" s="41"/>
      <c r="M2017" s="41"/>
      <c r="N2017" s="41"/>
      <c r="O2017" s="41"/>
      <c r="P2017" s="41"/>
      <c r="Q2017" s="41"/>
      <c r="R2017" s="41"/>
      <c r="S2017" s="41"/>
      <c r="T2017" s="41"/>
      <c r="U2017" s="41"/>
      <c r="V2017" s="41"/>
      <c r="W2017" s="41"/>
      <c r="X2017" s="41"/>
      <c r="Y2017" s="43"/>
      <c r="Z2017" s="41"/>
      <c r="AA2017" s="44"/>
      <c r="AB2017" s="79"/>
      <c r="AC2017" s="44"/>
    </row>
    <row r="2018" spans="4:29" x14ac:dyDescent="0.35">
      <c r="D2018" s="37"/>
      <c r="E2018" s="37"/>
      <c r="F2018" s="37"/>
      <c r="G2018" s="37"/>
      <c r="H2018" s="37"/>
      <c r="I2018" s="38"/>
      <c r="J2018" s="37"/>
      <c r="K2018" s="38"/>
      <c r="L2018" s="37"/>
      <c r="M2018" s="37"/>
      <c r="N2018" s="37"/>
      <c r="O2018" s="37"/>
      <c r="P2018" s="37"/>
      <c r="Q2018" s="37"/>
      <c r="R2018" s="37"/>
      <c r="S2018" s="37"/>
      <c r="T2018" s="37"/>
      <c r="U2018" s="37"/>
      <c r="V2018" s="37"/>
      <c r="W2018" s="37"/>
      <c r="X2018" s="37"/>
      <c r="Y2018" s="39"/>
      <c r="Z2018" s="37"/>
      <c r="AA2018" s="40"/>
      <c r="AB2018" s="78"/>
      <c r="AC2018" s="40"/>
    </row>
    <row r="2019" spans="4:29" x14ac:dyDescent="0.35">
      <c r="D2019" s="37"/>
      <c r="E2019" s="37"/>
      <c r="F2019" s="37"/>
      <c r="G2019" s="37"/>
      <c r="H2019" s="37"/>
      <c r="I2019" s="38"/>
      <c r="J2019" s="37"/>
      <c r="K2019" s="38"/>
      <c r="L2019" s="37"/>
      <c r="M2019" s="37"/>
      <c r="N2019" s="37"/>
      <c r="O2019" s="37"/>
      <c r="P2019" s="37"/>
      <c r="Q2019" s="37"/>
      <c r="R2019" s="37"/>
      <c r="S2019" s="37"/>
      <c r="T2019" s="37"/>
      <c r="U2019" s="37"/>
      <c r="V2019" s="37"/>
      <c r="W2019" s="37"/>
      <c r="X2019" s="37"/>
      <c r="Y2019" s="39"/>
      <c r="Z2019" s="37"/>
      <c r="AA2019" s="40"/>
      <c r="AB2019" s="78"/>
      <c r="AC2019" s="40"/>
    </row>
    <row r="2020" spans="4:29" x14ac:dyDescent="0.35">
      <c r="D2020" s="37"/>
      <c r="E2020" s="37"/>
      <c r="F2020" s="37"/>
      <c r="G2020" s="37"/>
      <c r="H2020" s="37"/>
      <c r="I2020" s="38"/>
      <c r="J2020" s="37"/>
      <c r="K2020" s="38"/>
      <c r="L2020" s="37"/>
      <c r="M2020" s="37"/>
      <c r="N2020" s="37"/>
      <c r="O2020" s="37"/>
      <c r="P2020" s="37"/>
      <c r="Q2020" s="37"/>
      <c r="R2020" s="37"/>
      <c r="S2020" s="37"/>
      <c r="T2020" s="37"/>
      <c r="U2020" s="37"/>
      <c r="V2020" s="37"/>
      <c r="W2020" s="37"/>
      <c r="X2020" s="37"/>
      <c r="Y2020" s="39"/>
      <c r="Z2020" s="37"/>
      <c r="AA2020" s="40"/>
      <c r="AB2020" s="78"/>
      <c r="AC2020" s="40"/>
    </row>
    <row r="2021" spans="4:29" x14ac:dyDescent="0.35">
      <c r="D2021" s="37"/>
      <c r="E2021" s="37"/>
      <c r="F2021" s="37"/>
      <c r="G2021" s="37"/>
      <c r="H2021" s="37"/>
      <c r="I2021" s="38"/>
      <c r="J2021" s="37"/>
      <c r="K2021" s="38"/>
      <c r="L2021" s="37"/>
      <c r="M2021" s="37"/>
      <c r="N2021" s="37"/>
      <c r="O2021" s="37"/>
      <c r="P2021" s="37"/>
      <c r="Q2021" s="37"/>
      <c r="R2021" s="37"/>
      <c r="S2021" s="37"/>
      <c r="T2021" s="37"/>
      <c r="U2021" s="37"/>
      <c r="V2021" s="37"/>
      <c r="W2021" s="37"/>
      <c r="X2021" s="37"/>
      <c r="Y2021" s="39"/>
      <c r="Z2021" s="37"/>
      <c r="AA2021" s="40"/>
      <c r="AB2021" s="78"/>
      <c r="AC2021" s="40"/>
    </row>
    <row r="2022" spans="4:29" x14ac:dyDescent="0.35">
      <c r="D2022" s="37"/>
      <c r="E2022" s="37"/>
      <c r="F2022" s="37"/>
      <c r="G2022" s="37"/>
      <c r="H2022" s="37"/>
      <c r="I2022" s="38"/>
      <c r="J2022" s="37"/>
      <c r="K2022" s="38"/>
      <c r="L2022" s="37"/>
      <c r="M2022" s="37"/>
      <c r="N2022" s="37"/>
      <c r="O2022" s="37"/>
      <c r="P2022" s="37"/>
      <c r="Q2022" s="37"/>
      <c r="R2022" s="37"/>
      <c r="S2022" s="37"/>
      <c r="T2022" s="37"/>
      <c r="U2022" s="37"/>
      <c r="V2022" s="37"/>
      <c r="W2022" s="37"/>
      <c r="X2022" s="37"/>
      <c r="Y2022" s="39"/>
      <c r="Z2022" s="37"/>
      <c r="AA2022" s="40"/>
      <c r="AB2022" s="78"/>
      <c r="AC2022" s="40"/>
    </row>
    <row r="2023" spans="4:29" x14ac:dyDescent="0.35">
      <c r="D2023" s="37"/>
      <c r="E2023" s="37"/>
      <c r="F2023" s="37"/>
      <c r="G2023" s="37"/>
      <c r="H2023" s="37"/>
      <c r="I2023" s="38"/>
      <c r="J2023" s="37"/>
      <c r="K2023" s="38"/>
      <c r="L2023" s="37"/>
      <c r="M2023" s="37"/>
      <c r="N2023" s="37"/>
      <c r="O2023" s="37"/>
      <c r="P2023" s="37"/>
      <c r="Q2023" s="37"/>
      <c r="R2023" s="37"/>
      <c r="S2023" s="37"/>
      <c r="T2023" s="37"/>
      <c r="U2023" s="37"/>
      <c r="V2023" s="37"/>
      <c r="W2023" s="37"/>
      <c r="X2023" s="37"/>
      <c r="Y2023" s="39"/>
      <c r="Z2023" s="37"/>
      <c r="AA2023" s="40"/>
      <c r="AB2023" s="78"/>
      <c r="AC2023" s="40"/>
    </row>
    <row r="2024" spans="4:29" x14ac:dyDescent="0.35">
      <c r="D2024" s="41"/>
      <c r="E2024" s="41"/>
      <c r="F2024" s="41"/>
      <c r="G2024" s="41"/>
      <c r="H2024" s="41"/>
      <c r="I2024" s="42"/>
      <c r="J2024" s="41"/>
      <c r="K2024" s="42"/>
      <c r="L2024" s="41"/>
      <c r="M2024" s="41"/>
      <c r="N2024" s="41"/>
      <c r="O2024" s="41"/>
      <c r="P2024" s="41"/>
      <c r="Q2024" s="41"/>
      <c r="R2024" s="41"/>
      <c r="S2024" s="41"/>
      <c r="T2024" s="41"/>
      <c r="U2024" s="41"/>
      <c r="V2024" s="41"/>
      <c r="W2024" s="41"/>
      <c r="X2024" s="41"/>
      <c r="Y2024" s="43"/>
      <c r="Z2024" s="41"/>
      <c r="AA2024" s="44"/>
      <c r="AB2024" s="79"/>
      <c r="AC2024" s="44"/>
    </row>
    <row r="2025" spans="4:29" x14ac:dyDescent="0.35">
      <c r="D2025" s="37"/>
      <c r="E2025" s="37"/>
      <c r="F2025" s="37"/>
      <c r="G2025" s="37"/>
      <c r="H2025" s="37"/>
      <c r="I2025" s="38"/>
      <c r="J2025" s="37"/>
      <c r="K2025" s="38"/>
      <c r="L2025" s="37"/>
      <c r="M2025" s="37"/>
      <c r="N2025" s="37"/>
      <c r="O2025" s="37"/>
      <c r="P2025" s="37"/>
      <c r="Q2025" s="37"/>
      <c r="R2025" s="37"/>
      <c r="S2025" s="37"/>
      <c r="T2025" s="37"/>
      <c r="U2025" s="37"/>
      <c r="V2025" s="37"/>
      <c r="W2025" s="37"/>
      <c r="X2025" s="37"/>
      <c r="Y2025" s="39"/>
      <c r="Z2025" s="37"/>
      <c r="AA2025" s="40"/>
      <c r="AB2025" s="78"/>
      <c r="AC2025" s="40"/>
    </row>
    <row r="2026" spans="4:29" x14ac:dyDescent="0.35">
      <c r="D2026" s="37"/>
      <c r="E2026" s="37"/>
      <c r="F2026" s="37"/>
      <c r="G2026" s="37"/>
      <c r="H2026" s="37"/>
      <c r="I2026" s="38"/>
      <c r="J2026" s="37"/>
      <c r="K2026" s="38"/>
      <c r="L2026" s="37"/>
      <c r="M2026" s="37"/>
      <c r="N2026" s="37"/>
      <c r="O2026" s="37"/>
      <c r="P2026" s="37"/>
      <c r="Q2026" s="37"/>
      <c r="R2026" s="37"/>
      <c r="S2026" s="37"/>
      <c r="T2026" s="37"/>
      <c r="U2026" s="37"/>
      <c r="V2026" s="37"/>
      <c r="W2026" s="37"/>
      <c r="X2026" s="37"/>
      <c r="Y2026" s="39"/>
      <c r="Z2026" s="37"/>
      <c r="AA2026" s="40"/>
      <c r="AB2026" s="78"/>
      <c r="AC2026" s="40"/>
    </row>
    <row r="2027" spans="4:29" x14ac:dyDescent="0.35">
      <c r="D2027" s="37"/>
      <c r="E2027" s="37"/>
      <c r="F2027" s="37"/>
      <c r="G2027" s="37"/>
      <c r="H2027" s="37"/>
      <c r="I2027" s="38"/>
      <c r="J2027" s="37"/>
      <c r="K2027" s="38"/>
      <c r="L2027" s="37"/>
      <c r="M2027" s="37"/>
      <c r="N2027" s="37"/>
      <c r="O2027" s="37"/>
      <c r="P2027" s="37"/>
      <c r="Q2027" s="37"/>
      <c r="R2027" s="37"/>
      <c r="S2027" s="37"/>
      <c r="T2027" s="37"/>
      <c r="U2027" s="37"/>
      <c r="V2027" s="37"/>
      <c r="W2027" s="37"/>
      <c r="X2027" s="37"/>
      <c r="Y2027" s="39"/>
      <c r="Z2027" s="37"/>
      <c r="AA2027" s="40"/>
      <c r="AB2027" s="78"/>
      <c r="AC2027" s="40"/>
    </row>
    <row r="2028" spans="4:29" x14ac:dyDescent="0.35">
      <c r="D2028" s="37"/>
      <c r="E2028" s="37"/>
      <c r="F2028" s="37"/>
      <c r="G2028" s="37"/>
      <c r="H2028" s="37"/>
      <c r="I2028" s="38"/>
      <c r="J2028" s="37"/>
      <c r="K2028" s="38"/>
      <c r="L2028" s="37"/>
      <c r="M2028" s="37"/>
      <c r="N2028" s="37"/>
      <c r="O2028" s="37"/>
      <c r="P2028" s="37"/>
      <c r="Q2028" s="37"/>
      <c r="R2028" s="37"/>
      <c r="S2028" s="37"/>
      <c r="T2028" s="37"/>
      <c r="U2028" s="37"/>
      <c r="V2028" s="37"/>
      <c r="W2028" s="37"/>
      <c r="X2028" s="37"/>
      <c r="Y2028" s="39"/>
      <c r="Z2028" s="37"/>
      <c r="AA2028" s="40"/>
      <c r="AB2028" s="78"/>
      <c r="AC2028" s="40"/>
    </row>
    <row r="2029" spans="4:29" x14ac:dyDescent="0.35">
      <c r="D2029" s="41"/>
      <c r="E2029" s="41"/>
      <c r="F2029" s="41"/>
      <c r="G2029" s="41"/>
      <c r="H2029" s="41"/>
      <c r="I2029" s="42"/>
      <c r="J2029" s="41"/>
      <c r="K2029" s="42"/>
      <c r="L2029" s="41"/>
      <c r="M2029" s="41"/>
      <c r="N2029" s="41"/>
      <c r="O2029" s="41"/>
      <c r="P2029" s="41"/>
      <c r="Q2029" s="41"/>
      <c r="R2029" s="41"/>
      <c r="S2029" s="41"/>
      <c r="T2029" s="41"/>
      <c r="U2029" s="41"/>
      <c r="V2029" s="41"/>
      <c r="W2029" s="41"/>
      <c r="X2029" s="41"/>
      <c r="Y2029" s="43"/>
      <c r="Z2029" s="41"/>
      <c r="AA2029" s="44"/>
      <c r="AB2029" s="79"/>
      <c r="AC2029" s="44"/>
    </row>
    <row r="2030" spans="4:29" x14ac:dyDescent="0.35">
      <c r="D2030" s="37"/>
      <c r="E2030" s="37"/>
      <c r="F2030" s="37"/>
      <c r="G2030" s="37"/>
      <c r="H2030" s="37"/>
      <c r="I2030" s="38"/>
      <c r="J2030" s="37"/>
      <c r="K2030" s="38"/>
      <c r="L2030" s="37"/>
      <c r="M2030" s="37"/>
      <c r="N2030" s="37"/>
      <c r="O2030" s="37"/>
      <c r="P2030" s="37"/>
      <c r="Q2030" s="37"/>
      <c r="R2030" s="37"/>
      <c r="S2030" s="37"/>
      <c r="T2030" s="37"/>
      <c r="U2030" s="37"/>
      <c r="V2030" s="37"/>
      <c r="W2030" s="37"/>
      <c r="X2030" s="37"/>
      <c r="Y2030" s="39"/>
      <c r="Z2030" s="37"/>
      <c r="AA2030" s="40"/>
      <c r="AB2030" s="78"/>
      <c r="AC2030" s="40"/>
    </row>
    <row r="2031" spans="4:29" x14ac:dyDescent="0.35">
      <c r="D2031" s="37"/>
      <c r="E2031" s="37"/>
      <c r="F2031" s="37"/>
      <c r="G2031" s="37"/>
      <c r="H2031" s="37"/>
      <c r="I2031" s="38"/>
      <c r="J2031" s="37"/>
      <c r="K2031" s="38"/>
      <c r="L2031" s="37"/>
      <c r="M2031" s="37"/>
      <c r="N2031" s="37"/>
      <c r="O2031" s="37"/>
      <c r="P2031" s="37"/>
      <c r="Q2031" s="37"/>
      <c r="R2031" s="37"/>
      <c r="S2031" s="37"/>
      <c r="T2031" s="37"/>
      <c r="U2031" s="37"/>
      <c r="V2031" s="37"/>
      <c r="W2031" s="37"/>
      <c r="X2031" s="37"/>
      <c r="Y2031" s="39"/>
      <c r="Z2031" s="37"/>
      <c r="AA2031" s="40"/>
      <c r="AB2031" s="78"/>
      <c r="AC2031" s="40"/>
    </row>
    <row r="2032" spans="4:29" x14ac:dyDescent="0.35">
      <c r="D2032" s="37"/>
      <c r="E2032" s="37"/>
      <c r="F2032" s="37"/>
      <c r="G2032" s="37"/>
      <c r="H2032" s="37"/>
      <c r="I2032" s="38"/>
      <c r="J2032" s="37"/>
      <c r="K2032" s="38"/>
      <c r="L2032" s="37"/>
      <c r="M2032" s="37"/>
      <c r="N2032" s="37"/>
      <c r="O2032" s="37"/>
      <c r="P2032" s="37"/>
      <c r="Q2032" s="37"/>
      <c r="R2032" s="37"/>
      <c r="S2032" s="37"/>
      <c r="T2032" s="37"/>
      <c r="U2032" s="37"/>
      <c r="V2032" s="37"/>
      <c r="W2032" s="37"/>
      <c r="X2032" s="37"/>
      <c r="Y2032" s="39"/>
      <c r="Z2032" s="37"/>
      <c r="AA2032" s="40"/>
      <c r="AB2032" s="78"/>
      <c r="AC2032" s="40"/>
    </row>
    <row r="2033" spans="4:29" x14ac:dyDescent="0.35">
      <c r="D2033" s="37"/>
      <c r="E2033" s="37"/>
      <c r="F2033" s="37"/>
      <c r="G2033" s="37"/>
      <c r="H2033" s="37"/>
      <c r="I2033" s="38"/>
      <c r="J2033" s="37"/>
      <c r="K2033" s="38"/>
      <c r="L2033" s="37"/>
      <c r="M2033" s="37"/>
      <c r="N2033" s="37"/>
      <c r="O2033" s="37"/>
      <c r="P2033" s="37"/>
      <c r="Q2033" s="37"/>
      <c r="R2033" s="37"/>
      <c r="S2033" s="37"/>
      <c r="T2033" s="37"/>
      <c r="U2033" s="37"/>
      <c r="V2033" s="37"/>
      <c r="W2033" s="37"/>
      <c r="X2033" s="37"/>
      <c r="Y2033" s="39"/>
      <c r="Z2033" s="37"/>
      <c r="AA2033" s="40"/>
      <c r="AB2033" s="78"/>
      <c r="AC2033" s="40"/>
    </row>
    <row r="2034" spans="4:29" x14ac:dyDescent="0.35">
      <c r="D2034" s="37"/>
      <c r="E2034" s="37"/>
      <c r="F2034" s="37"/>
      <c r="G2034" s="37"/>
      <c r="H2034" s="37"/>
      <c r="I2034" s="38"/>
      <c r="J2034" s="37"/>
      <c r="K2034" s="38"/>
      <c r="L2034" s="37"/>
      <c r="M2034" s="37"/>
      <c r="N2034" s="37"/>
      <c r="O2034" s="37"/>
      <c r="P2034" s="37"/>
      <c r="Q2034" s="37"/>
      <c r="R2034" s="37"/>
      <c r="S2034" s="37"/>
      <c r="T2034" s="37"/>
      <c r="U2034" s="37"/>
      <c r="V2034" s="37"/>
      <c r="W2034" s="37"/>
      <c r="X2034" s="37"/>
      <c r="Y2034" s="39"/>
      <c r="Z2034" s="37"/>
      <c r="AA2034" s="40"/>
      <c r="AB2034" s="78"/>
      <c r="AC2034" s="40"/>
    </row>
    <row r="2035" spans="4:29" x14ac:dyDescent="0.35">
      <c r="D2035" s="37"/>
      <c r="E2035" s="37"/>
      <c r="F2035" s="37"/>
      <c r="G2035" s="37"/>
      <c r="H2035" s="37"/>
      <c r="I2035" s="38"/>
      <c r="J2035" s="37"/>
      <c r="K2035" s="38"/>
      <c r="L2035" s="37"/>
      <c r="M2035" s="37"/>
      <c r="N2035" s="37"/>
      <c r="O2035" s="37"/>
      <c r="P2035" s="37"/>
      <c r="Q2035" s="37"/>
      <c r="R2035" s="37"/>
      <c r="S2035" s="37"/>
      <c r="T2035" s="37"/>
      <c r="U2035" s="37"/>
      <c r="V2035" s="37"/>
      <c r="W2035" s="37"/>
      <c r="X2035" s="37"/>
      <c r="Y2035" s="39"/>
      <c r="Z2035" s="37"/>
      <c r="AA2035" s="40"/>
      <c r="AB2035" s="78"/>
      <c r="AC2035" s="40"/>
    </row>
    <row r="2036" spans="4:29" x14ac:dyDescent="0.35">
      <c r="D2036" s="37"/>
      <c r="E2036" s="37"/>
      <c r="F2036" s="37"/>
      <c r="G2036" s="37"/>
      <c r="H2036" s="37"/>
      <c r="I2036" s="38"/>
      <c r="J2036" s="37"/>
      <c r="K2036" s="38"/>
      <c r="L2036" s="37"/>
      <c r="M2036" s="37"/>
      <c r="N2036" s="37"/>
      <c r="O2036" s="37"/>
      <c r="P2036" s="37"/>
      <c r="Q2036" s="37"/>
      <c r="R2036" s="37"/>
      <c r="S2036" s="37"/>
      <c r="T2036" s="37"/>
      <c r="U2036" s="37"/>
      <c r="V2036" s="37"/>
      <c r="W2036" s="37"/>
      <c r="X2036" s="37"/>
      <c r="Y2036" s="39"/>
      <c r="Z2036" s="37"/>
      <c r="AA2036" s="40"/>
      <c r="AB2036" s="78"/>
      <c r="AC2036" s="40"/>
    </row>
    <row r="2037" spans="4:29" x14ac:dyDescent="0.35">
      <c r="D2037" s="37"/>
      <c r="E2037" s="37"/>
      <c r="F2037" s="37"/>
      <c r="G2037" s="37"/>
      <c r="H2037" s="37"/>
      <c r="I2037" s="38"/>
      <c r="J2037" s="37"/>
      <c r="K2037" s="38"/>
      <c r="L2037" s="37"/>
      <c r="M2037" s="37"/>
      <c r="N2037" s="37"/>
      <c r="O2037" s="37"/>
      <c r="P2037" s="37"/>
      <c r="Q2037" s="37"/>
      <c r="R2037" s="37"/>
      <c r="S2037" s="37"/>
      <c r="T2037" s="37"/>
      <c r="U2037" s="37"/>
      <c r="V2037" s="37"/>
      <c r="W2037" s="37"/>
      <c r="X2037" s="37"/>
      <c r="Y2037" s="39"/>
      <c r="Z2037" s="37"/>
      <c r="AA2037" s="40"/>
      <c r="AB2037" s="78"/>
      <c r="AC2037" s="40"/>
    </row>
    <row r="2038" spans="4:29" x14ac:dyDescent="0.35">
      <c r="D2038" s="41"/>
      <c r="E2038" s="41"/>
      <c r="F2038" s="41"/>
      <c r="G2038" s="41"/>
      <c r="H2038" s="41"/>
      <c r="I2038" s="42"/>
      <c r="J2038" s="41"/>
      <c r="K2038" s="42"/>
      <c r="L2038" s="41"/>
      <c r="M2038" s="41"/>
      <c r="N2038" s="41"/>
      <c r="O2038" s="41"/>
      <c r="P2038" s="41"/>
      <c r="Q2038" s="41"/>
      <c r="R2038" s="41"/>
      <c r="S2038" s="41"/>
      <c r="T2038" s="41"/>
      <c r="U2038" s="41"/>
      <c r="V2038" s="41"/>
      <c r="W2038" s="41"/>
      <c r="X2038" s="41"/>
      <c r="Y2038" s="43"/>
      <c r="Z2038" s="41"/>
      <c r="AA2038" s="44"/>
      <c r="AB2038" s="79"/>
      <c r="AC2038" s="44"/>
    </row>
    <row r="2039" spans="4:29" x14ac:dyDescent="0.35">
      <c r="D2039" s="37"/>
      <c r="E2039" s="37"/>
      <c r="F2039" s="37"/>
      <c r="G2039" s="37"/>
      <c r="H2039" s="37"/>
      <c r="I2039" s="38"/>
      <c r="J2039" s="37"/>
      <c r="K2039" s="38"/>
      <c r="L2039" s="37"/>
      <c r="M2039" s="37"/>
      <c r="N2039" s="37"/>
      <c r="O2039" s="37"/>
      <c r="P2039" s="37"/>
      <c r="Q2039" s="37"/>
      <c r="R2039" s="37"/>
      <c r="S2039" s="37"/>
      <c r="T2039" s="37"/>
      <c r="U2039" s="37"/>
      <c r="V2039" s="37"/>
      <c r="W2039" s="37"/>
      <c r="X2039" s="37"/>
      <c r="Y2039" s="39"/>
      <c r="Z2039" s="37"/>
      <c r="AA2039" s="40"/>
      <c r="AB2039" s="78"/>
      <c r="AC2039" s="40"/>
    </row>
    <row r="2040" spans="4:29" x14ac:dyDescent="0.35">
      <c r="D2040" s="37"/>
      <c r="E2040" s="37"/>
      <c r="F2040" s="37"/>
      <c r="G2040" s="37"/>
      <c r="H2040" s="37"/>
      <c r="I2040" s="38"/>
      <c r="J2040" s="37"/>
      <c r="K2040" s="38"/>
      <c r="L2040" s="37"/>
      <c r="M2040" s="37"/>
      <c r="N2040" s="37"/>
      <c r="O2040" s="37"/>
      <c r="P2040" s="37"/>
      <c r="Q2040" s="37"/>
      <c r="R2040" s="37"/>
      <c r="S2040" s="37"/>
      <c r="T2040" s="37"/>
      <c r="U2040" s="37"/>
      <c r="V2040" s="37"/>
      <c r="W2040" s="37"/>
      <c r="X2040" s="37"/>
      <c r="Y2040" s="39"/>
      <c r="Z2040" s="37"/>
      <c r="AA2040" s="40"/>
      <c r="AB2040" s="78"/>
      <c r="AC2040" s="40"/>
    </row>
    <row r="2041" spans="4:29" x14ac:dyDescent="0.35">
      <c r="D2041" s="37"/>
      <c r="E2041" s="37"/>
      <c r="F2041" s="37"/>
      <c r="G2041" s="37"/>
      <c r="H2041" s="37"/>
      <c r="I2041" s="38"/>
      <c r="J2041" s="37"/>
      <c r="K2041" s="38"/>
      <c r="L2041" s="37"/>
      <c r="M2041" s="37"/>
      <c r="N2041" s="37"/>
      <c r="O2041" s="37"/>
      <c r="P2041" s="37"/>
      <c r="Q2041" s="37"/>
      <c r="R2041" s="37"/>
      <c r="S2041" s="37"/>
      <c r="T2041" s="37"/>
      <c r="U2041" s="37"/>
      <c r="V2041" s="37"/>
      <c r="W2041" s="37"/>
      <c r="X2041" s="37"/>
      <c r="Y2041" s="39"/>
      <c r="Z2041" s="37"/>
      <c r="AA2041" s="40"/>
      <c r="AB2041" s="78"/>
      <c r="AC2041" s="40"/>
    </row>
    <row r="2042" spans="4:29" x14ac:dyDescent="0.35">
      <c r="D2042" s="37"/>
      <c r="E2042" s="37"/>
      <c r="F2042" s="37"/>
      <c r="G2042" s="37"/>
      <c r="H2042" s="37"/>
      <c r="I2042" s="38"/>
      <c r="J2042" s="37"/>
      <c r="K2042" s="38"/>
      <c r="L2042" s="37"/>
      <c r="M2042" s="37"/>
      <c r="N2042" s="37"/>
      <c r="O2042" s="37"/>
      <c r="P2042" s="37"/>
      <c r="Q2042" s="37"/>
      <c r="R2042" s="37"/>
      <c r="S2042" s="37"/>
      <c r="T2042" s="37"/>
      <c r="U2042" s="37"/>
      <c r="V2042" s="37"/>
      <c r="W2042" s="37"/>
      <c r="X2042" s="37"/>
      <c r="Y2042" s="39"/>
      <c r="Z2042" s="37"/>
      <c r="AA2042" s="40"/>
      <c r="AB2042" s="78"/>
      <c r="AC2042" s="40"/>
    </row>
    <row r="2043" spans="4:29" x14ac:dyDescent="0.35">
      <c r="D2043" s="41"/>
      <c r="E2043" s="41"/>
      <c r="F2043" s="41"/>
      <c r="G2043" s="41"/>
      <c r="H2043" s="41"/>
      <c r="I2043" s="42"/>
      <c r="J2043" s="41"/>
      <c r="K2043" s="42"/>
      <c r="L2043" s="41"/>
      <c r="M2043" s="41"/>
      <c r="N2043" s="41"/>
      <c r="O2043" s="41"/>
      <c r="P2043" s="41"/>
      <c r="Q2043" s="41"/>
      <c r="R2043" s="41"/>
      <c r="S2043" s="41"/>
      <c r="T2043" s="41"/>
      <c r="U2043" s="41"/>
      <c r="V2043" s="41"/>
      <c r="W2043" s="41"/>
      <c r="X2043" s="41"/>
      <c r="Y2043" s="43"/>
      <c r="Z2043" s="41"/>
      <c r="AA2043" s="44"/>
      <c r="AB2043" s="79"/>
      <c r="AC2043" s="44"/>
    </row>
    <row r="2044" spans="4:29" x14ac:dyDescent="0.35">
      <c r="D2044" s="37"/>
      <c r="E2044" s="37"/>
      <c r="F2044" s="37"/>
      <c r="G2044" s="37"/>
      <c r="H2044" s="37"/>
      <c r="I2044" s="38"/>
      <c r="J2044" s="37"/>
      <c r="K2044" s="38"/>
      <c r="L2044" s="37"/>
      <c r="M2044" s="37"/>
      <c r="N2044" s="37"/>
      <c r="O2044" s="37"/>
      <c r="P2044" s="37"/>
      <c r="Q2044" s="37"/>
      <c r="R2044" s="37"/>
      <c r="S2044" s="37"/>
      <c r="T2044" s="37"/>
      <c r="U2044" s="37"/>
      <c r="V2044" s="37"/>
      <c r="W2044" s="37"/>
      <c r="X2044" s="37"/>
      <c r="Y2044" s="39"/>
      <c r="Z2044" s="37"/>
      <c r="AA2044" s="40"/>
      <c r="AB2044" s="78"/>
      <c r="AC2044" s="40"/>
    </row>
    <row r="2045" spans="4:29" x14ac:dyDescent="0.35">
      <c r="D2045" s="37"/>
      <c r="E2045" s="37"/>
      <c r="F2045" s="37"/>
      <c r="G2045" s="37"/>
      <c r="H2045" s="37"/>
      <c r="I2045" s="38"/>
      <c r="J2045" s="37"/>
      <c r="K2045" s="38"/>
      <c r="L2045" s="37"/>
      <c r="M2045" s="37"/>
      <c r="N2045" s="37"/>
      <c r="O2045" s="37"/>
      <c r="P2045" s="37"/>
      <c r="Q2045" s="37"/>
      <c r="R2045" s="37"/>
      <c r="S2045" s="37"/>
      <c r="T2045" s="37"/>
      <c r="U2045" s="37"/>
      <c r="V2045" s="37"/>
      <c r="W2045" s="37"/>
      <c r="X2045" s="37"/>
      <c r="Y2045" s="39"/>
      <c r="Z2045" s="37"/>
      <c r="AA2045" s="40"/>
      <c r="AB2045" s="78"/>
      <c r="AC2045" s="40"/>
    </row>
    <row r="2046" spans="4:29" x14ac:dyDescent="0.35">
      <c r="D2046" s="37"/>
      <c r="E2046" s="37"/>
      <c r="F2046" s="37"/>
      <c r="G2046" s="37"/>
      <c r="H2046" s="37"/>
      <c r="I2046" s="38"/>
      <c r="J2046" s="37"/>
      <c r="K2046" s="38"/>
      <c r="L2046" s="37"/>
      <c r="M2046" s="37"/>
      <c r="N2046" s="37"/>
      <c r="O2046" s="37"/>
      <c r="P2046" s="37"/>
      <c r="Q2046" s="37"/>
      <c r="R2046" s="37"/>
      <c r="S2046" s="37"/>
      <c r="T2046" s="37"/>
      <c r="U2046" s="37"/>
      <c r="V2046" s="37"/>
      <c r="W2046" s="37"/>
      <c r="X2046" s="37"/>
      <c r="Y2046" s="39"/>
      <c r="Z2046" s="37"/>
      <c r="AA2046" s="40"/>
      <c r="AB2046" s="78"/>
      <c r="AC2046" s="40"/>
    </row>
    <row r="2047" spans="4:29" x14ac:dyDescent="0.35">
      <c r="D2047" s="37"/>
      <c r="E2047" s="37"/>
      <c r="F2047" s="37"/>
      <c r="G2047" s="37"/>
      <c r="H2047" s="37"/>
      <c r="I2047" s="38"/>
      <c r="J2047" s="37"/>
      <c r="K2047" s="38"/>
      <c r="L2047" s="37"/>
      <c r="M2047" s="37"/>
      <c r="N2047" s="37"/>
      <c r="O2047" s="37"/>
      <c r="P2047" s="37"/>
      <c r="Q2047" s="37"/>
      <c r="R2047" s="37"/>
      <c r="S2047" s="37"/>
      <c r="T2047" s="37"/>
      <c r="U2047" s="37"/>
      <c r="V2047" s="37"/>
      <c r="W2047" s="37"/>
      <c r="X2047" s="37"/>
      <c r="Y2047" s="39"/>
      <c r="Z2047" s="37"/>
      <c r="AA2047" s="40"/>
      <c r="AB2047" s="78"/>
      <c r="AC2047" s="40"/>
    </row>
    <row r="2048" spans="4:29" x14ac:dyDescent="0.35">
      <c r="D2048" s="37"/>
      <c r="E2048" s="37"/>
      <c r="F2048" s="37"/>
      <c r="G2048" s="37"/>
      <c r="H2048" s="37"/>
      <c r="I2048" s="38"/>
      <c r="J2048" s="37"/>
      <c r="K2048" s="38"/>
      <c r="L2048" s="37"/>
      <c r="M2048" s="37"/>
      <c r="N2048" s="37"/>
      <c r="O2048" s="37"/>
      <c r="P2048" s="37"/>
      <c r="Q2048" s="37"/>
      <c r="R2048" s="37"/>
      <c r="S2048" s="37"/>
      <c r="T2048" s="37"/>
      <c r="U2048" s="37"/>
      <c r="V2048" s="37"/>
      <c r="W2048" s="37"/>
      <c r="X2048" s="37"/>
      <c r="Y2048" s="39"/>
      <c r="Z2048" s="37"/>
      <c r="AA2048" s="40"/>
      <c r="AB2048" s="78"/>
      <c r="AC2048" s="40"/>
    </row>
    <row r="2049" spans="4:29" x14ac:dyDescent="0.35">
      <c r="D2049" s="37"/>
      <c r="E2049" s="37"/>
      <c r="F2049" s="37"/>
      <c r="G2049" s="37"/>
      <c r="H2049" s="37"/>
      <c r="I2049" s="38"/>
      <c r="J2049" s="37"/>
      <c r="K2049" s="38"/>
      <c r="L2049" s="37"/>
      <c r="M2049" s="37"/>
      <c r="N2049" s="37"/>
      <c r="O2049" s="37"/>
      <c r="P2049" s="37"/>
      <c r="Q2049" s="37"/>
      <c r="R2049" s="37"/>
      <c r="S2049" s="37"/>
      <c r="T2049" s="37"/>
      <c r="U2049" s="37"/>
      <c r="V2049" s="37"/>
      <c r="W2049" s="37"/>
      <c r="X2049" s="37"/>
      <c r="Y2049" s="39"/>
      <c r="Z2049" s="37"/>
      <c r="AA2049" s="40"/>
      <c r="AB2049" s="78"/>
      <c r="AC2049" s="40"/>
    </row>
    <row r="2050" spans="4:29" x14ac:dyDescent="0.35">
      <c r="D2050" s="37"/>
      <c r="E2050" s="37"/>
      <c r="F2050" s="37"/>
      <c r="G2050" s="37"/>
      <c r="H2050" s="37"/>
      <c r="I2050" s="38"/>
      <c r="J2050" s="37"/>
      <c r="K2050" s="38"/>
      <c r="L2050" s="37"/>
      <c r="M2050" s="37"/>
      <c r="N2050" s="37"/>
      <c r="O2050" s="37"/>
      <c r="P2050" s="37"/>
      <c r="Q2050" s="37"/>
      <c r="R2050" s="37"/>
      <c r="S2050" s="37"/>
      <c r="T2050" s="37"/>
      <c r="U2050" s="37"/>
      <c r="V2050" s="37"/>
      <c r="W2050" s="37"/>
      <c r="X2050" s="37"/>
      <c r="Y2050" s="39"/>
      <c r="Z2050" s="37"/>
      <c r="AA2050" s="40"/>
      <c r="AB2050" s="78"/>
      <c r="AC2050" s="40"/>
    </row>
    <row r="2051" spans="4:29" x14ac:dyDescent="0.35">
      <c r="D2051" s="37"/>
      <c r="E2051" s="37"/>
      <c r="F2051" s="37"/>
      <c r="G2051" s="37"/>
      <c r="H2051" s="37"/>
      <c r="I2051" s="38"/>
      <c r="J2051" s="37"/>
      <c r="K2051" s="38"/>
      <c r="L2051" s="37"/>
      <c r="M2051" s="37"/>
      <c r="N2051" s="37"/>
      <c r="O2051" s="37"/>
      <c r="P2051" s="37"/>
      <c r="Q2051" s="37"/>
      <c r="R2051" s="37"/>
      <c r="S2051" s="37"/>
      <c r="T2051" s="37"/>
      <c r="U2051" s="37"/>
      <c r="V2051" s="37"/>
      <c r="W2051" s="37"/>
      <c r="X2051" s="37"/>
      <c r="Y2051" s="39"/>
      <c r="Z2051" s="37"/>
      <c r="AA2051" s="40"/>
      <c r="AB2051" s="78"/>
      <c r="AC2051" s="40"/>
    </row>
    <row r="2052" spans="4:29" x14ac:dyDescent="0.35">
      <c r="D2052" s="37"/>
      <c r="E2052" s="37"/>
      <c r="F2052" s="37"/>
      <c r="G2052" s="37"/>
      <c r="H2052" s="37"/>
      <c r="I2052" s="38"/>
      <c r="J2052" s="37"/>
      <c r="K2052" s="38"/>
      <c r="L2052" s="37"/>
      <c r="M2052" s="37"/>
      <c r="N2052" s="37"/>
      <c r="O2052" s="37"/>
      <c r="P2052" s="37"/>
      <c r="Q2052" s="37"/>
      <c r="R2052" s="37"/>
      <c r="S2052" s="37"/>
      <c r="T2052" s="37"/>
      <c r="U2052" s="37"/>
      <c r="V2052" s="37"/>
      <c r="W2052" s="37"/>
      <c r="X2052" s="37"/>
      <c r="Y2052" s="39"/>
      <c r="Z2052" s="37"/>
      <c r="AA2052" s="40"/>
      <c r="AB2052" s="78"/>
      <c r="AC2052" s="40"/>
    </row>
    <row r="2053" spans="4:29" x14ac:dyDescent="0.35">
      <c r="D2053" s="41"/>
      <c r="E2053" s="41"/>
      <c r="F2053" s="41"/>
      <c r="G2053" s="41"/>
      <c r="H2053" s="41"/>
      <c r="I2053" s="42"/>
      <c r="J2053" s="41"/>
      <c r="K2053" s="42"/>
      <c r="L2053" s="41"/>
      <c r="M2053" s="41"/>
      <c r="N2053" s="41"/>
      <c r="O2053" s="41"/>
      <c r="P2053" s="41"/>
      <c r="Q2053" s="41"/>
      <c r="R2053" s="41"/>
      <c r="S2053" s="41"/>
      <c r="T2053" s="41"/>
      <c r="U2053" s="41"/>
      <c r="V2053" s="41"/>
      <c r="W2053" s="41"/>
      <c r="X2053" s="41"/>
      <c r="Y2053" s="43"/>
      <c r="Z2053" s="41"/>
      <c r="AA2053" s="44"/>
      <c r="AB2053" s="79"/>
      <c r="AC2053" s="44"/>
    </row>
    <row r="2054" spans="4:29" x14ac:dyDescent="0.35">
      <c r="D2054" s="37"/>
      <c r="E2054" s="37"/>
      <c r="F2054" s="37"/>
      <c r="G2054" s="37"/>
      <c r="H2054" s="37"/>
      <c r="I2054" s="38"/>
      <c r="J2054" s="37"/>
      <c r="K2054" s="38"/>
      <c r="L2054" s="37"/>
      <c r="M2054" s="37"/>
      <c r="N2054" s="37"/>
      <c r="O2054" s="37"/>
      <c r="P2054" s="37"/>
      <c r="Q2054" s="37"/>
      <c r="R2054" s="37"/>
      <c r="S2054" s="37"/>
      <c r="T2054" s="37"/>
      <c r="U2054" s="37"/>
      <c r="V2054" s="37"/>
      <c r="W2054" s="37"/>
      <c r="X2054" s="37"/>
      <c r="Y2054" s="39"/>
      <c r="Z2054" s="37"/>
      <c r="AA2054" s="40"/>
      <c r="AB2054" s="78"/>
      <c r="AC2054" s="40"/>
    </row>
    <row r="2055" spans="4:29" x14ac:dyDescent="0.35">
      <c r="D2055" s="37"/>
      <c r="E2055" s="37"/>
      <c r="F2055" s="37"/>
      <c r="G2055" s="37"/>
      <c r="H2055" s="37"/>
      <c r="I2055" s="38"/>
      <c r="J2055" s="37"/>
      <c r="K2055" s="38"/>
      <c r="L2055" s="37"/>
      <c r="M2055" s="37"/>
      <c r="N2055" s="37"/>
      <c r="O2055" s="37"/>
      <c r="P2055" s="37"/>
      <c r="Q2055" s="37"/>
      <c r="R2055" s="37"/>
      <c r="S2055" s="37"/>
      <c r="T2055" s="37"/>
      <c r="U2055" s="37"/>
      <c r="V2055" s="37"/>
      <c r="W2055" s="37"/>
      <c r="X2055" s="37"/>
      <c r="Y2055" s="39"/>
      <c r="Z2055" s="37"/>
      <c r="AA2055" s="40"/>
      <c r="AB2055" s="78"/>
      <c r="AC2055" s="40"/>
    </row>
    <row r="2056" spans="4:29" x14ac:dyDescent="0.35">
      <c r="D2056" s="37"/>
      <c r="E2056" s="37"/>
      <c r="F2056" s="37"/>
      <c r="G2056" s="37"/>
      <c r="H2056" s="37"/>
      <c r="I2056" s="38"/>
      <c r="J2056" s="37"/>
      <c r="K2056" s="38"/>
      <c r="L2056" s="37"/>
      <c r="M2056" s="37"/>
      <c r="N2056" s="37"/>
      <c r="O2056" s="37"/>
      <c r="P2056" s="37"/>
      <c r="Q2056" s="37"/>
      <c r="R2056" s="37"/>
      <c r="S2056" s="37"/>
      <c r="T2056" s="37"/>
      <c r="U2056" s="37"/>
      <c r="V2056" s="37"/>
      <c r="W2056" s="37"/>
      <c r="X2056" s="37"/>
      <c r="Y2056" s="39"/>
      <c r="Z2056" s="37"/>
      <c r="AA2056" s="40"/>
      <c r="AB2056" s="78"/>
      <c r="AC2056" s="40"/>
    </row>
    <row r="2057" spans="4:29" x14ac:dyDescent="0.35">
      <c r="D2057" s="37"/>
      <c r="E2057" s="37"/>
      <c r="F2057" s="37"/>
      <c r="G2057" s="37"/>
      <c r="H2057" s="37"/>
      <c r="I2057" s="38"/>
      <c r="J2057" s="37"/>
      <c r="K2057" s="38"/>
      <c r="L2057" s="37"/>
      <c r="M2057" s="37"/>
      <c r="N2057" s="37"/>
      <c r="O2057" s="37"/>
      <c r="P2057" s="37"/>
      <c r="Q2057" s="37"/>
      <c r="R2057" s="37"/>
      <c r="S2057" s="37"/>
      <c r="T2057" s="37"/>
      <c r="U2057" s="37"/>
      <c r="V2057" s="37"/>
      <c r="W2057" s="37"/>
      <c r="X2057" s="37"/>
      <c r="Y2057" s="39"/>
      <c r="Z2057" s="37"/>
      <c r="AA2057" s="40"/>
      <c r="AB2057" s="78"/>
      <c r="AC2057" s="40"/>
    </row>
    <row r="2058" spans="4:29" x14ac:dyDescent="0.35">
      <c r="D2058" s="37"/>
      <c r="E2058" s="37"/>
      <c r="F2058" s="37"/>
      <c r="G2058" s="37"/>
      <c r="H2058" s="37"/>
      <c r="I2058" s="38"/>
      <c r="J2058" s="37"/>
      <c r="K2058" s="38"/>
      <c r="L2058" s="37"/>
      <c r="M2058" s="37"/>
      <c r="N2058" s="37"/>
      <c r="O2058" s="37"/>
      <c r="P2058" s="37"/>
      <c r="Q2058" s="37"/>
      <c r="R2058" s="37"/>
      <c r="S2058" s="37"/>
      <c r="T2058" s="37"/>
      <c r="U2058" s="37"/>
      <c r="V2058" s="37"/>
      <c r="W2058" s="37"/>
      <c r="X2058" s="37"/>
      <c r="Y2058" s="39"/>
      <c r="Z2058" s="37"/>
      <c r="AA2058" s="40"/>
      <c r="AB2058" s="78"/>
      <c r="AC2058" s="40"/>
    </row>
    <row r="2059" spans="4:29" x14ac:dyDescent="0.35">
      <c r="D2059" s="37"/>
      <c r="E2059" s="37"/>
      <c r="F2059" s="37"/>
      <c r="G2059" s="37"/>
      <c r="H2059" s="37"/>
      <c r="I2059" s="38"/>
      <c r="J2059" s="37"/>
      <c r="K2059" s="38"/>
      <c r="L2059" s="37"/>
      <c r="M2059" s="37"/>
      <c r="N2059" s="37"/>
      <c r="O2059" s="37"/>
      <c r="P2059" s="37"/>
      <c r="Q2059" s="37"/>
      <c r="R2059" s="37"/>
      <c r="S2059" s="37"/>
      <c r="T2059" s="37"/>
      <c r="U2059" s="37"/>
      <c r="V2059" s="37"/>
      <c r="W2059" s="37"/>
      <c r="X2059" s="37"/>
      <c r="Y2059" s="39"/>
      <c r="Z2059" s="37"/>
      <c r="AA2059" s="40"/>
      <c r="AB2059" s="78"/>
      <c r="AC2059" s="40"/>
    </row>
    <row r="2060" spans="4:29" x14ac:dyDescent="0.35">
      <c r="D2060" s="37"/>
      <c r="E2060" s="37"/>
      <c r="F2060" s="37"/>
      <c r="G2060" s="37"/>
      <c r="H2060" s="37"/>
      <c r="I2060" s="38"/>
      <c r="J2060" s="37"/>
      <c r="K2060" s="38"/>
      <c r="L2060" s="37"/>
      <c r="M2060" s="37"/>
      <c r="N2060" s="37"/>
      <c r="O2060" s="37"/>
      <c r="P2060" s="37"/>
      <c r="Q2060" s="37"/>
      <c r="R2060" s="37"/>
      <c r="S2060" s="37"/>
      <c r="T2060" s="37"/>
      <c r="U2060" s="37"/>
      <c r="V2060" s="37"/>
      <c r="W2060" s="37"/>
      <c r="X2060" s="37"/>
      <c r="Y2060" s="39"/>
      <c r="Z2060" s="37"/>
      <c r="AA2060" s="40"/>
      <c r="AB2060" s="78"/>
      <c r="AC2060" s="40"/>
    </row>
    <row r="2061" spans="4:29" x14ac:dyDescent="0.35">
      <c r="D2061" s="37"/>
      <c r="E2061" s="37"/>
      <c r="F2061" s="37"/>
      <c r="G2061" s="37"/>
      <c r="H2061" s="37"/>
      <c r="I2061" s="38"/>
      <c r="J2061" s="37"/>
      <c r="K2061" s="38"/>
      <c r="L2061" s="37"/>
      <c r="M2061" s="37"/>
      <c r="N2061" s="37"/>
      <c r="O2061" s="37"/>
      <c r="P2061" s="37"/>
      <c r="Q2061" s="37"/>
      <c r="R2061" s="37"/>
      <c r="S2061" s="37"/>
      <c r="T2061" s="37"/>
      <c r="U2061" s="37"/>
      <c r="V2061" s="37"/>
      <c r="W2061" s="37"/>
      <c r="X2061" s="37"/>
      <c r="Y2061" s="39"/>
      <c r="Z2061" s="37"/>
      <c r="AA2061" s="40"/>
      <c r="AB2061" s="78"/>
      <c r="AC2061" s="40"/>
    </row>
    <row r="2062" spans="4:29" x14ac:dyDescent="0.35">
      <c r="D2062" s="37"/>
      <c r="E2062" s="37"/>
      <c r="F2062" s="37"/>
      <c r="G2062" s="37"/>
      <c r="H2062" s="37"/>
      <c r="I2062" s="38"/>
      <c r="J2062" s="37"/>
      <c r="K2062" s="38"/>
      <c r="L2062" s="37"/>
      <c r="M2062" s="37"/>
      <c r="N2062" s="37"/>
      <c r="O2062" s="37"/>
      <c r="P2062" s="37"/>
      <c r="Q2062" s="37"/>
      <c r="R2062" s="37"/>
      <c r="S2062" s="37"/>
      <c r="T2062" s="37"/>
      <c r="U2062" s="37"/>
      <c r="V2062" s="37"/>
      <c r="W2062" s="37"/>
      <c r="X2062" s="37"/>
      <c r="Y2062" s="39"/>
      <c r="Z2062" s="37"/>
      <c r="AA2062" s="40"/>
      <c r="AB2062" s="78"/>
      <c r="AC2062" s="40"/>
    </row>
    <row r="2063" spans="4:29" x14ac:dyDescent="0.35">
      <c r="D2063" s="37"/>
      <c r="E2063" s="37"/>
      <c r="F2063" s="37"/>
      <c r="G2063" s="37"/>
      <c r="H2063" s="37"/>
      <c r="I2063" s="38"/>
      <c r="J2063" s="37"/>
      <c r="K2063" s="38"/>
      <c r="L2063" s="37"/>
      <c r="M2063" s="37"/>
      <c r="N2063" s="37"/>
      <c r="O2063" s="37"/>
      <c r="P2063" s="37"/>
      <c r="Q2063" s="37"/>
      <c r="R2063" s="37"/>
      <c r="S2063" s="37"/>
      <c r="T2063" s="37"/>
      <c r="U2063" s="37"/>
      <c r="V2063" s="37"/>
      <c r="W2063" s="37"/>
      <c r="X2063" s="37"/>
      <c r="Y2063" s="39"/>
      <c r="Z2063" s="37"/>
      <c r="AA2063" s="40"/>
      <c r="AB2063" s="78"/>
      <c r="AC2063" s="40"/>
    </row>
    <row r="2064" spans="4:29" x14ac:dyDescent="0.35">
      <c r="D2064" s="37"/>
      <c r="E2064" s="37"/>
      <c r="F2064" s="37"/>
      <c r="G2064" s="37"/>
      <c r="H2064" s="37"/>
      <c r="I2064" s="38"/>
      <c r="J2064" s="37"/>
      <c r="K2064" s="38"/>
      <c r="L2064" s="37"/>
      <c r="M2064" s="37"/>
      <c r="N2064" s="37"/>
      <c r="O2064" s="37"/>
      <c r="P2064" s="37"/>
      <c r="Q2064" s="37"/>
      <c r="R2064" s="37"/>
      <c r="S2064" s="37"/>
      <c r="T2064" s="37"/>
      <c r="U2064" s="37"/>
      <c r="V2064" s="37"/>
      <c r="W2064" s="37"/>
      <c r="X2064" s="37"/>
      <c r="Y2064" s="39"/>
      <c r="Z2064" s="37"/>
      <c r="AA2064" s="40"/>
      <c r="AB2064" s="78"/>
      <c r="AC2064" s="40"/>
    </row>
    <row r="2065" spans="4:29" x14ac:dyDescent="0.35">
      <c r="D2065" s="37"/>
      <c r="E2065" s="37"/>
      <c r="F2065" s="37"/>
      <c r="G2065" s="37"/>
      <c r="H2065" s="37"/>
      <c r="I2065" s="38"/>
      <c r="J2065" s="37"/>
      <c r="K2065" s="38"/>
      <c r="L2065" s="37"/>
      <c r="M2065" s="37"/>
      <c r="N2065" s="37"/>
      <c r="O2065" s="37"/>
      <c r="P2065" s="37"/>
      <c r="Q2065" s="37"/>
      <c r="R2065" s="37"/>
      <c r="S2065" s="37"/>
      <c r="T2065" s="37"/>
      <c r="U2065" s="37"/>
      <c r="V2065" s="37"/>
      <c r="W2065" s="37"/>
      <c r="X2065" s="37"/>
      <c r="Y2065" s="39"/>
      <c r="Z2065" s="37"/>
      <c r="AA2065" s="40"/>
      <c r="AB2065" s="78"/>
      <c r="AC2065" s="40"/>
    </row>
    <row r="2066" spans="4:29" x14ac:dyDescent="0.35">
      <c r="D2066" s="37"/>
      <c r="E2066" s="37"/>
      <c r="F2066" s="37"/>
      <c r="G2066" s="37"/>
      <c r="H2066" s="37"/>
      <c r="I2066" s="38"/>
      <c r="J2066" s="37"/>
      <c r="K2066" s="38"/>
      <c r="L2066" s="37"/>
      <c r="M2066" s="37"/>
      <c r="N2066" s="37"/>
      <c r="O2066" s="37"/>
      <c r="P2066" s="37"/>
      <c r="Q2066" s="37"/>
      <c r="R2066" s="37"/>
      <c r="S2066" s="37"/>
      <c r="T2066" s="37"/>
      <c r="U2066" s="37"/>
      <c r="V2066" s="37"/>
      <c r="W2066" s="37"/>
      <c r="X2066" s="37"/>
      <c r="Y2066" s="39"/>
      <c r="Z2066" s="37"/>
      <c r="AA2066" s="40"/>
      <c r="AB2066" s="78"/>
      <c r="AC2066" s="40"/>
    </row>
    <row r="2067" spans="4:29" x14ac:dyDescent="0.35">
      <c r="D2067" s="37"/>
      <c r="E2067" s="37"/>
      <c r="F2067" s="37"/>
      <c r="G2067" s="37"/>
      <c r="H2067" s="37"/>
      <c r="I2067" s="38"/>
      <c r="J2067" s="37"/>
      <c r="K2067" s="38"/>
      <c r="L2067" s="37"/>
      <c r="M2067" s="37"/>
      <c r="N2067" s="37"/>
      <c r="O2067" s="37"/>
      <c r="P2067" s="37"/>
      <c r="Q2067" s="37"/>
      <c r="R2067" s="37"/>
      <c r="S2067" s="37"/>
      <c r="T2067" s="37"/>
      <c r="U2067" s="37"/>
      <c r="V2067" s="37"/>
      <c r="W2067" s="37"/>
      <c r="X2067" s="37"/>
      <c r="Y2067" s="39"/>
      <c r="Z2067" s="37"/>
      <c r="AA2067" s="40"/>
      <c r="AB2067" s="78"/>
      <c r="AC2067" s="40"/>
    </row>
    <row r="2068" spans="4:29" x14ac:dyDescent="0.35">
      <c r="D2068" s="37"/>
      <c r="E2068" s="37"/>
      <c r="F2068" s="37"/>
      <c r="G2068" s="37"/>
      <c r="H2068" s="37"/>
      <c r="I2068" s="38"/>
      <c r="J2068" s="37"/>
      <c r="K2068" s="38"/>
      <c r="L2068" s="37"/>
      <c r="M2068" s="37"/>
      <c r="N2068" s="37"/>
      <c r="O2068" s="37"/>
      <c r="P2068" s="37"/>
      <c r="Q2068" s="37"/>
      <c r="R2068" s="37"/>
      <c r="S2068" s="37"/>
      <c r="T2068" s="37"/>
      <c r="U2068" s="37"/>
      <c r="V2068" s="37"/>
      <c r="W2068" s="37"/>
      <c r="X2068" s="37"/>
      <c r="Y2068" s="39"/>
      <c r="Z2068" s="37"/>
      <c r="AA2068" s="40"/>
      <c r="AB2068" s="78"/>
      <c r="AC2068" s="40"/>
    </row>
    <row r="2069" spans="4:29" x14ac:dyDescent="0.35">
      <c r="D2069" s="37"/>
      <c r="E2069" s="37"/>
      <c r="F2069" s="37"/>
      <c r="G2069" s="37"/>
      <c r="H2069" s="37"/>
      <c r="I2069" s="38"/>
      <c r="J2069" s="37"/>
      <c r="K2069" s="38"/>
      <c r="L2069" s="37"/>
      <c r="M2069" s="37"/>
      <c r="N2069" s="37"/>
      <c r="O2069" s="37"/>
      <c r="P2069" s="37"/>
      <c r="Q2069" s="37"/>
      <c r="R2069" s="37"/>
      <c r="S2069" s="37"/>
      <c r="T2069" s="37"/>
      <c r="U2069" s="37"/>
      <c r="V2069" s="37"/>
      <c r="W2069" s="37"/>
      <c r="X2069" s="37"/>
      <c r="Y2069" s="39"/>
      <c r="Z2069" s="37"/>
      <c r="AA2069" s="40"/>
      <c r="AB2069" s="78"/>
      <c r="AC2069" s="40"/>
    </row>
    <row r="2070" spans="4:29" x14ac:dyDescent="0.35">
      <c r="D2070" s="41"/>
      <c r="E2070" s="41"/>
      <c r="F2070" s="41"/>
      <c r="G2070" s="41"/>
      <c r="H2070" s="41"/>
      <c r="I2070" s="42"/>
      <c r="J2070" s="41"/>
      <c r="K2070" s="42"/>
      <c r="L2070" s="41"/>
      <c r="M2070" s="41"/>
      <c r="N2070" s="41"/>
      <c r="O2070" s="41"/>
      <c r="P2070" s="41"/>
      <c r="Q2070" s="41"/>
      <c r="R2070" s="41"/>
      <c r="S2070" s="41"/>
      <c r="T2070" s="41"/>
      <c r="U2070" s="41"/>
      <c r="V2070" s="41"/>
      <c r="W2070" s="41"/>
      <c r="X2070" s="41"/>
      <c r="Y2070" s="43"/>
      <c r="Z2070" s="41"/>
      <c r="AA2070" s="44"/>
      <c r="AB2070" s="79"/>
      <c r="AC2070" s="44"/>
    </row>
    <row r="2071" spans="4:29" x14ac:dyDescent="0.35">
      <c r="D2071" s="41"/>
      <c r="E2071" s="41"/>
      <c r="F2071" s="41"/>
      <c r="G2071" s="41"/>
      <c r="H2071" s="41"/>
      <c r="I2071" s="42"/>
      <c r="J2071" s="41"/>
      <c r="K2071" s="42"/>
      <c r="L2071" s="41"/>
      <c r="M2071" s="41"/>
      <c r="N2071" s="41"/>
      <c r="O2071" s="41"/>
      <c r="P2071" s="41"/>
      <c r="Q2071" s="41"/>
      <c r="R2071" s="41"/>
      <c r="S2071" s="41"/>
      <c r="T2071" s="41"/>
      <c r="U2071" s="41"/>
      <c r="V2071" s="41"/>
      <c r="W2071" s="41"/>
      <c r="X2071" s="41"/>
      <c r="Y2071" s="43"/>
      <c r="Z2071" s="41"/>
      <c r="AA2071" s="44"/>
      <c r="AB2071" s="79"/>
      <c r="AC2071" s="44"/>
    </row>
    <row r="2072" spans="4:29" x14ac:dyDescent="0.35">
      <c r="D2072" s="37"/>
      <c r="E2072" s="37"/>
      <c r="F2072" s="37"/>
      <c r="G2072" s="37"/>
      <c r="H2072" s="37"/>
      <c r="I2072" s="38"/>
      <c r="J2072" s="37"/>
      <c r="K2072" s="38"/>
      <c r="L2072" s="37"/>
      <c r="M2072" s="37"/>
      <c r="N2072" s="37"/>
      <c r="O2072" s="37"/>
      <c r="P2072" s="37"/>
      <c r="Q2072" s="37"/>
      <c r="R2072" s="37"/>
      <c r="S2072" s="37"/>
      <c r="T2072" s="37"/>
      <c r="U2072" s="37"/>
      <c r="V2072" s="37"/>
      <c r="W2072" s="37"/>
      <c r="X2072" s="37"/>
      <c r="Y2072" s="39"/>
      <c r="Z2072" s="37"/>
      <c r="AA2072" s="40"/>
      <c r="AB2072" s="78"/>
      <c r="AC2072" s="40"/>
    </row>
    <row r="2073" spans="4:29" x14ac:dyDescent="0.35">
      <c r="D2073" s="37"/>
      <c r="E2073" s="37"/>
      <c r="F2073" s="37"/>
      <c r="G2073" s="37"/>
      <c r="H2073" s="37"/>
      <c r="I2073" s="38"/>
      <c r="J2073" s="37"/>
      <c r="K2073" s="38"/>
      <c r="L2073" s="37"/>
      <c r="M2073" s="37"/>
      <c r="N2073" s="37"/>
      <c r="O2073" s="37"/>
      <c r="P2073" s="37"/>
      <c r="Q2073" s="37"/>
      <c r="R2073" s="37"/>
      <c r="S2073" s="37"/>
      <c r="T2073" s="37"/>
      <c r="U2073" s="37"/>
      <c r="V2073" s="37"/>
      <c r="W2073" s="37"/>
      <c r="X2073" s="37"/>
      <c r="Y2073" s="39"/>
      <c r="Z2073" s="37"/>
      <c r="AA2073" s="40"/>
      <c r="AB2073" s="78"/>
      <c r="AC2073" s="40"/>
    </row>
    <row r="2074" spans="4:29" x14ac:dyDescent="0.35">
      <c r="D2074" s="37"/>
      <c r="E2074" s="37"/>
      <c r="F2074" s="37"/>
      <c r="G2074" s="37"/>
      <c r="H2074" s="37"/>
      <c r="I2074" s="38"/>
      <c r="J2074" s="37"/>
      <c r="K2074" s="38"/>
      <c r="L2074" s="37"/>
      <c r="M2074" s="37"/>
      <c r="N2074" s="37"/>
      <c r="O2074" s="37"/>
      <c r="P2074" s="37"/>
      <c r="Q2074" s="37"/>
      <c r="R2074" s="37"/>
      <c r="S2074" s="37"/>
      <c r="T2074" s="37"/>
      <c r="U2074" s="37"/>
      <c r="V2074" s="37"/>
      <c r="W2074" s="37"/>
      <c r="X2074" s="37"/>
      <c r="Y2074" s="39"/>
      <c r="Z2074" s="37"/>
      <c r="AA2074" s="40"/>
      <c r="AB2074" s="78"/>
      <c r="AC2074" s="40"/>
    </row>
    <row r="2075" spans="4:29" x14ac:dyDescent="0.35">
      <c r="D2075" s="37"/>
      <c r="E2075" s="37"/>
      <c r="F2075" s="37"/>
      <c r="G2075" s="37"/>
      <c r="H2075" s="37"/>
      <c r="I2075" s="38"/>
      <c r="J2075" s="37"/>
      <c r="K2075" s="38"/>
      <c r="L2075" s="37"/>
      <c r="M2075" s="37"/>
      <c r="N2075" s="37"/>
      <c r="O2075" s="37"/>
      <c r="P2075" s="37"/>
      <c r="Q2075" s="37"/>
      <c r="R2075" s="37"/>
      <c r="S2075" s="37"/>
      <c r="T2075" s="37"/>
      <c r="U2075" s="37"/>
      <c r="V2075" s="37"/>
      <c r="W2075" s="37"/>
      <c r="X2075" s="37"/>
      <c r="Y2075" s="39"/>
      <c r="Z2075" s="37"/>
      <c r="AA2075" s="40"/>
      <c r="AB2075" s="78"/>
      <c r="AC2075" s="40"/>
    </row>
    <row r="2076" spans="4:29" x14ac:dyDescent="0.35">
      <c r="D2076" s="41"/>
      <c r="E2076" s="41"/>
      <c r="F2076" s="41"/>
      <c r="G2076" s="41"/>
      <c r="H2076" s="41"/>
      <c r="I2076" s="42"/>
      <c r="J2076" s="41"/>
      <c r="K2076" s="42"/>
      <c r="L2076" s="41"/>
      <c r="M2076" s="41"/>
      <c r="N2076" s="41"/>
      <c r="O2076" s="41"/>
      <c r="P2076" s="41"/>
      <c r="Q2076" s="41"/>
      <c r="R2076" s="41"/>
      <c r="S2076" s="41"/>
      <c r="T2076" s="41"/>
      <c r="U2076" s="41"/>
      <c r="V2076" s="41"/>
      <c r="W2076" s="41"/>
      <c r="X2076" s="41"/>
      <c r="Y2076" s="43"/>
      <c r="Z2076" s="41"/>
      <c r="AA2076" s="44"/>
      <c r="AB2076" s="79"/>
      <c r="AC2076" s="44"/>
    </row>
    <row r="2077" spans="4:29" x14ac:dyDescent="0.35">
      <c r="D2077" s="37"/>
      <c r="E2077" s="37"/>
      <c r="F2077" s="37"/>
      <c r="G2077" s="37"/>
      <c r="H2077" s="37"/>
      <c r="I2077" s="38"/>
      <c r="J2077" s="37"/>
      <c r="K2077" s="38"/>
      <c r="L2077" s="37"/>
      <c r="M2077" s="37"/>
      <c r="N2077" s="37"/>
      <c r="O2077" s="37"/>
      <c r="P2077" s="37"/>
      <c r="Q2077" s="37"/>
      <c r="R2077" s="37"/>
      <c r="S2077" s="37"/>
      <c r="T2077" s="37"/>
      <c r="U2077" s="37"/>
      <c r="V2077" s="37"/>
      <c r="W2077" s="37"/>
      <c r="X2077" s="37"/>
      <c r="Y2077" s="39"/>
      <c r="Z2077" s="37"/>
      <c r="AA2077" s="40"/>
      <c r="AB2077" s="78"/>
      <c r="AC2077" s="40"/>
    </row>
    <row r="2078" spans="4:29" x14ac:dyDescent="0.35">
      <c r="D2078" s="37"/>
      <c r="E2078" s="37"/>
      <c r="F2078" s="37"/>
      <c r="G2078" s="37"/>
      <c r="H2078" s="37"/>
      <c r="I2078" s="38"/>
      <c r="J2078" s="37"/>
      <c r="K2078" s="38"/>
      <c r="L2078" s="37"/>
      <c r="M2078" s="37"/>
      <c r="N2078" s="37"/>
      <c r="O2078" s="37"/>
      <c r="P2078" s="37"/>
      <c r="Q2078" s="37"/>
      <c r="R2078" s="37"/>
      <c r="S2078" s="37"/>
      <c r="T2078" s="37"/>
      <c r="U2078" s="37"/>
      <c r="V2078" s="37"/>
      <c r="W2078" s="37"/>
      <c r="X2078" s="37"/>
      <c r="Y2078" s="39"/>
      <c r="Z2078" s="37"/>
      <c r="AA2078" s="40"/>
      <c r="AB2078" s="78"/>
      <c r="AC2078" s="40"/>
    </row>
    <row r="2079" spans="4:29" x14ac:dyDescent="0.35">
      <c r="D2079" s="37"/>
      <c r="E2079" s="37"/>
      <c r="F2079" s="37"/>
      <c r="G2079" s="37"/>
      <c r="H2079" s="37"/>
      <c r="I2079" s="38"/>
      <c r="J2079" s="37"/>
      <c r="K2079" s="38"/>
      <c r="L2079" s="37"/>
      <c r="M2079" s="37"/>
      <c r="N2079" s="37"/>
      <c r="O2079" s="37"/>
      <c r="P2079" s="37"/>
      <c r="Q2079" s="37"/>
      <c r="R2079" s="37"/>
      <c r="S2079" s="37"/>
      <c r="T2079" s="37"/>
      <c r="U2079" s="37"/>
      <c r="V2079" s="37"/>
      <c r="W2079" s="37"/>
      <c r="X2079" s="37"/>
      <c r="Y2079" s="39"/>
      <c r="Z2079" s="37"/>
      <c r="AA2079" s="40"/>
      <c r="AB2079" s="78"/>
      <c r="AC2079" s="40"/>
    </row>
    <row r="2080" spans="4:29" x14ac:dyDescent="0.35">
      <c r="D2080" s="41"/>
      <c r="E2080" s="41"/>
      <c r="F2080" s="41"/>
      <c r="G2080" s="41"/>
      <c r="H2080" s="41"/>
      <c r="I2080" s="42"/>
      <c r="J2080" s="41"/>
      <c r="K2080" s="42"/>
      <c r="L2080" s="41"/>
      <c r="M2080" s="41"/>
      <c r="N2080" s="41"/>
      <c r="O2080" s="41"/>
      <c r="P2080" s="41"/>
      <c r="Q2080" s="41"/>
      <c r="R2080" s="41"/>
      <c r="S2080" s="41"/>
      <c r="T2080" s="41"/>
      <c r="U2080" s="41"/>
      <c r="V2080" s="41"/>
      <c r="W2080" s="41"/>
      <c r="X2080" s="41"/>
      <c r="Y2080" s="43"/>
      <c r="Z2080" s="41"/>
      <c r="AA2080" s="44"/>
      <c r="AB2080" s="79"/>
      <c r="AC2080" s="44"/>
    </row>
    <row r="2081" spans="4:29" x14ac:dyDescent="0.35">
      <c r="D2081" s="37"/>
      <c r="E2081" s="37"/>
      <c r="F2081" s="37"/>
      <c r="G2081" s="37"/>
      <c r="H2081" s="37"/>
      <c r="I2081" s="38"/>
      <c r="J2081" s="37"/>
      <c r="K2081" s="38"/>
      <c r="L2081" s="37"/>
      <c r="M2081" s="37"/>
      <c r="N2081" s="37"/>
      <c r="O2081" s="37"/>
      <c r="P2081" s="37"/>
      <c r="Q2081" s="37"/>
      <c r="R2081" s="37"/>
      <c r="S2081" s="37"/>
      <c r="T2081" s="37"/>
      <c r="U2081" s="37"/>
      <c r="V2081" s="37"/>
      <c r="W2081" s="37"/>
      <c r="X2081" s="37"/>
      <c r="Y2081" s="39"/>
      <c r="Z2081" s="37"/>
      <c r="AA2081" s="40"/>
      <c r="AB2081" s="78"/>
      <c r="AC2081" s="40"/>
    </row>
    <row r="2082" spans="4:29" x14ac:dyDescent="0.35">
      <c r="D2082" s="37"/>
      <c r="E2082" s="37"/>
      <c r="F2082" s="37"/>
      <c r="G2082" s="37"/>
      <c r="H2082" s="37"/>
      <c r="I2082" s="38"/>
      <c r="J2082" s="37"/>
      <c r="K2082" s="38"/>
      <c r="L2082" s="37"/>
      <c r="M2082" s="37"/>
      <c r="N2082" s="37"/>
      <c r="O2082" s="37"/>
      <c r="P2082" s="37"/>
      <c r="Q2082" s="37"/>
      <c r="R2082" s="37"/>
      <c r="S2082" s="37"/>
      <c r="T2082" s="37"/>
      <c r="U2082" s="37"/>
      <c r="V2082" s="37"/>
      <c r="W2082" s="37"/>
      <c r="X2082" s="37"/>
      <c r="Y2082" s="39"/>
      <c r="Z2082" s="37"/>
      <c r="AA2082" s="40"/>
      <c r="AB2082" s="78"/>
      <c r="AC2082" s="40"/>
    </row>
    <row r="2083" spans="4:29" x14ac:dyDescent="0.35">
      <c r="D2083" s="37"/>
      <c r="E2083" s="37"/>
      <c r="F2083" s="37"/>
      <c r="G2083" s="37"/>
      <c r="H2083" s="37"/>
      <c r="I2083" s="38"/>
      <c r="J2083" s="37"/>
      <c r="K2083" s="38"/>
      <c r="L2083" s="37"/>
      <c r="M2083" s="37"/>
      <c r="N2083" s="37"/>
      <c r="O2083" s="37"/>
      <c r="P2083" s="37"/>
      <c r="Q2083" s="37"/>
      <c r="R2083" s="37"/>
      <c r="S2083" s="37"/>
      <c r="T2083" s="37"/>
      <c r="U2083" s="37"/>
      <c r="V2083" s="37"/>
      <c r="W2083" s="37"/>
      <c r="X2083" s="37"/>
      <c r="Y2083" s="39"/>
      <c r="Z2083" s="37"/>
      <c r="AA2083" s="40"/>
      <c r="AB2083" s="78"/>
      <c r="AC2083" s="40"/>
    </row>
    <row r="2084" spans="4:29" x14ac:dyDescent="0.35">
      <c r="D2084" s="37"/>
      <c r="E2084" s="37"/>
      <c r="F2084" s="37"/>
      <c r="G2084" s="37"/>
      <c r="H2084" s="37"/>
      <c r="I2084" s="38"/>
      <c r="J2084" s="37"/>
      <c r="K2084" s="38"/>
      <c r="L2084" s="37"/>
      <c r="M2084" s="37"/>
      <c r="N2084" s="37"/>
      <c r="O2084" s="37"/>
      <c r="P2084" s="37"/>
      <c r="Q2084" s="37"/>
      <c r="R2084" s="37"/>
      <c r="S2084" s="37"/>
      <c r="T2084" s="37"/>
      <c r="U2084" s="37"/>
      <c r="V2084" s="37"/>
      <c r="W2084" s="37"/>
      <c r="X2084" s="37"/>
      <c r="Y2084" s="39"/>
      <c r="Z2084" s="37"/>
      <c r="AA2084" s="40"/>
      <c r="AB2084" s="78"/>
      <c r="AC2084" s="40"/>
    </row>
    <row r="2085" spans="4:29" x14ac:dyDescent="0.35">
      <c r="D2085" s="37"/>
      <c r="E2085" s="37"/>
      <c r="F2085" s="37"/>
      <c r="G2085" s="37"/>
      <c r="H2085" s="37"/>
      <c r="I2085" s="38"/>
      <c r="J2085" s="37"/>
      <c r="K2085" s="38"/>
      <c r="L2085" s="37"/>
      <c r="M2085" s="37"/>
      <c r="N2085" s="37"/>
      <c r="O2085" s="37"/>
      <c r="P2085" s="37"/>
      <c r="Q2085" s="37"/>
      <c r="R2085" s="37"/>
      <c r="S2085" s="37"/>
      <c r="T2085" s="37"/>
      <c r="U2085" s="37"/>
      <c r="V2085" s="37"/>
      <c r="W2085" s="37"/>
      <c r="X2085" s="37"/>
      <c r="Y2085" s="39"/>
      <c r="Z2085" s="37"/>
      <c r="AA2085" s="40"/>
      <c r="AB2085" s="78"/>
      <c r="AC2085" s="40"/>
    </row>
    <row r="2086" spans="4:29" x14ac:dyDescent="0.35">
      <c r="D2086" s="37"/>
      <c r="E2086" s="37"/>
      <c r="F2086" s="37"/>
      <c r="G2086" s="37"/>
      <c r="H2086" s="37"/>
      <c r="I2086" s="38"/>
      <c r="J2086" s="37"/>
      <c r="K2086" s="38"/>
      <c r="L2086" s="37"/>
      <c r="M2086" s="37"/>
      <c r="N2086" s="37"/>
      <c r="O2086" s="37"/>
      <c r="P2086" s="37"/>
      <c r="Q2086" s="37"/>
      <c r="R2086" s="37"/>
      <c r="S2086" s="37"/>
      <c r="T2086" s="37"/>
      <c r="U2086" s="37"/>
      <c r="V2086" s="37"/>
      <c r="W2086" s="37"/>
      <c r="X2086" s="37"/>
      <c r="Y2086" s="39"/>
      <c r="Z2086" s="37"/>
      <c r="AA2086" s="40"/>
      <c r="AB2086" s="78"/>
      <c r="AC2086" s="40"/>
    </row>
    <row r="2087" spans="4:29" x14ac:dyDescent="0.35">
      <c r="D2087" s="37"/>
      <c r="E2087" s="37"/>
      <c r="F2087" s="37"/>
      <c r="G2087" s="37"/>
      <c r="H2087" s="37"/>
      <c r="I2087" s="38"/>
      <c r="J2087" s="37"/>
      <c r="K2087" s="38"/>
      <c r="L2087" s="37"/>
      <c r="M2087" s="37"/>
      <c r="N2087" s="37"/>
      <c r="O2087" s="37"/>
      <c r="P2087" s="37"/>
      <c r="Q2087" s="37"/>
      <c r="R2087" s="37"/>
      <c r="S2087" s="37"/>
      <c r="T2087" s="37"/>
      <c r="U2087" s="37"/>
      <c r="V2087" s="37"/>
      <c r="W2087" s="37"/>
      <c r="X2087" s="37"/>
      <c r="Y2087" s="39"/>
      <c r="Z2087" s="37"/>
      <c r="AA2087" s="40"/>
      <c r="AB2087" s="78"/>
      <c r="AC2087" s="40"/>
    </row>
    <row r="2088" spans="4:29" x14ac:dyDescent="0.35">
      <c r="D2088" s="41"/>
      <c r="E2088" s="41"/>
      <c r="F2088" s="41"/>
      <c r="G2088" s="41"/>
      <c r="H2088" s="41"/>
      <c r="I2088" s="42"/>
      <c r="J2088" s="41"/>
      <c r="K2088" s="42"/>
      <c r="L2088" s="41"/>
      <c r="M2088" s="41"/>
      <c r="N2088" s="41"/>
      <c r="O2088" s="41"/>
      <c r="P2088" s="41"/>
      <c r="Q2088" s="41"/>
      <c r="R2088" s="41"/>
      <c r="S2088" s="41"/>
      <c r="T2088" s="41"/>
      <c r="U2088" s="41"/>
      <c r="V2088" s="41"/>
      <c r="W2088" s="41"/>
      <c r="X2088" s="41"/>
      <c r="Y2088" s="43"/>
      <c r="Z2088" s="41"/>
      <c r="AA2088" s="44"/>
      <c r="AB2088" s="79"/>
      <c r="AC2088" s="44"/>
    </row>
    <row r="2089" spans="4:29" x14ac:dyDescent="0.35">
      <c r="D2089" s="37"/>
      <c r="E2089" s="37"/>
      <c r="F2089" s="37"/>
      <c r="G2089" s="37"/>
      <c r="H2089" s="37"/>
      <c r="I2089" s="38"/>
      <c r="J2089" s="37"/>
      <c r="K2089" s="38"/>
      <c r="L2089" s="37"/>
      <c r="M2089" s="37"/>
      <c r="N2089" s="37"/>
      <c r="O2089" s="37"/>
      <c r="P2089" s="37"/>
      <c r="Q2089" s="37"/>
      <c r="R2089" s="37"/>
      <c r="S2089" s="37"/>
      <c r="T2089" s="37"/>
      <c r="U2089" s="37"/>
      <c r="V2089" s="37"/>
      <c r="W2089" s="37"/>
      <c r="X2089" s="37"/>
      <c r="Y2089" s="39"/>
      <c r="Z2089" s="37"/>
      <c r="AA2089" s="40"/>
      <c r="AB2089" s="78"/>
      <c r="AC2089" s="40"/>
    </row>
    <row r="2090" spans="4:29" x14ac:dyDescent="0.35">
      <c r="D2090" s="37"/>
      <c r="E2090" s="37"/>
      <c r="F2090" s="37"/>
      <c r="G2090" s="37"/>
      <c r="H2090" s="37"/>
      <c r="I2090" s="38"/>
      <c r="J2090" s="37"/>
      <c r="K2090" s="38"/>
      <c r="L2090" s="37"/>
      <c r="M2090" s="37"/>
      <c r="N2090" s="37"/>
      <c r="O2090" s="37"/>
      <c r="P2090" s="37"/>
      <c r="Q2090" s="37"/>
      <c r="R2090" s="37"/>
      <c r="S2090" s="37"/>
      <c r="T2090" s="37"/>
      <c r="U2090" s="37"/>
      <c r="V2090" s="37"/>
      <c r="W2090" s="37"/>
      <c r="X2090" s="37"/>
      <c r="Y2090" s="39"/>
      <c r="Z2090" s="37"/>
      <c r="AA2090" s="40"/>
      <c r="AB2090" s="78"/>
      <c r="AC2090" s="40"/>
    </row>
    <row r="2091" spans="4:29" x14ac:dyDescent="0.35">
      <c r="D2091" s="37"/>
      <c r="E2091" s="37"/>
      <c r="F2091" s="37"/>
      <c r="G2091" s="37"/>
      <c r="H2091" s="37"/>
      <c r="I2091" s="38"/>
      <c r="J2091" s="37"/>
      <c r="K2091" s="38"/>
      <c r="L2091" s="37"/>
      <c r="M2091" s="37"/>
      <c r="N2091" s="37"/>
      <c r="O2091" s="37"/>
      <c r="P2091" s="37"/>
      <c r="Q2091" s="37"/>
      <c r="R2091" s="37"/>
      <c r="S2091" s="37"/>
      <c r="T2091" s="37"/>
      <c r="U2091" s="37"/>
      <c r="V2091" s="37"/>
      <c r="W2091" s="37"/>
      <c r="X2091" s="37"/>
      <c r="Y2091" s="39"/>
      <c r="Z2091" s="37"/>
      <c r="AA2091" s="40"/>
      <c r="AB2091" s="78"/>
      <c r="AC2091" s="40"/>
    </row>
    <row r="2092" spans="4:29" x14ac:dyDescent="0.35">
      <c r="D2092" s="37"/>
      <c r="E2092" s="37"/>
      <c r="F2092" s="37"/>
      <c r="G2092" s="37"/>
      <c r="H2092" s="37"/>
      <c r="I2092" s="38"/>
      <c r="J2092" s="37"/>
      <c r="K2092" s="38"/>
      <c r="L2092" s="37"/>
      <c r="M2092" s="37"/>
      <c r="N2092" s="37"/>
      <c r="O2092" s="37"/>
      <c r="P2092" s="37"/>
      <c r="Q2092" s="37"/>
      <c r="R2092" s="37"/>
      <c r="S2092" s="37"/>
      <c r="T2092" s="37"/>
      <c r="U2092" s="37"/>
      <c r="V2092" s="37"/>
      <c r="W2092" s="37"/>
      <c r="X2092" s="37"/>
      <c r="Y2092" s="39"/>
      <c r="Z2092" s="37"/>
      <c r="AA2092" s="40"/>
      <c r="AB2092" s="78"/>
      <c r="AC2092" s="40"/>
    </row>
    <row r="2093" spans="4:29" x14ac:dyDescent="0.35">
      <c r="D2093" s="41"/>
      <c r="E2093" s="41"/>
      <c r="F2093" s="41"/>
      <c r="G2093" s="41"/>
      <c r="H2093" s="41"/>
      <c r="I2093" s="42"/>
      <c r="J2093" s="41"/>
      <c r="K2093" s="42"/>
      <c r="L2093" s="41"/>
      <c r="M2093" s="41"/>
      <c r="N2093" s="41"/>
      <c r="O2093" s="41"/>
      <c r="P2093" s="41"/>
      <c r="Q2093" s="41"/>
      <c r="R2093" s="41"/>
      <c r="S2093" s="41"/>
      <c r="T2093" s="41"/>
      <c r="U2093" s="41"/>
      <c r="V2093" s="41"/>
      <c r="W2093" s="41"/>
      <c r="X2093" s="41"/>
      <c r="Y2093" s="43"/>
      <c r="Z2093" s="41"/>
      <c r="AA2093" s="44"/>
      <c r="AB2093" s="79"/>
      <c r="AC2093" s="44"/>
    </row>
    <row r="2094" spans="4:29" x14ac:dyDescent="0.35">
      <c r="D2094" s="37"/>
      <c r="E2094" s="37"/>
      <c r="F2094" s="37"/>
      <c r="G2094" s="37"/>
      <c r="H2094" s="37"/>
      <c r="I2094" s="38"/>
      <c r="J2094" s="37"/>
      <c r="K2094" s="38"/>
      <c r="L2094" s="37"/>
      <c r="M2094" s="37"/>
      <c r="N2094" s="37"/>
      <c r="O2094" s="37"/>
      <c r="P2094" s="37"/>
      <c r="Q2094" s="37"/>
      <c r="R2094" s="37"/>
      <c r="S2094" s="37"/>
      <c r="T2094" s="37"/>
      <c r="U2094" s="37"/>
      <c r="V2094" s="37"/>
      <c r="W2094" s="37"/>
      <c r="X2094" s="37"/>
      <c r="Y2094" s="39"/>
      <c r="Z2094" s="37"/>
      <c r="AA2094" s="40"/>
      <c r="AB2094" s="78"/>
      <c r="AC2094" s="40"/>
    </row>
    <row r="2095" spans="4:29" x14ac:dyDescent="0.35">
      <c r="D2095" s="37"/>
      <c r="E2095" s="37"/>
      <c r="F2095" s="37"/>
      <c r="G2095" s="37"/>
      <c r="H2095" s="37"/>
      <c r="I2095" s="38"/>
      <c r="J2095" s="37"/>
      <c r="K2095" s="38"/>
      <c r="L2095" s="37"/>
      <c r="M2095" s="37"/>
      <c r="N2095" s="37"/>
      <c r="O2095" s="37"/>
      <c r="P2095" s="37"/>
      <c r="Q2095" s="37"/>
      <c r="R2095" s="37"/>
      <c r="S2095" s="37"/>
      <c r="T2095" s="37"/>
      <c r="U2095" s="37"/>
      <c r="V2095" s="37"/>
      <c r="W2095" s="37"/>
      <c r="X2095" s="37"/>
      <c r="Y2095" s="39"/>
      <c r="Z2095" s="37"/>
      <c r="AA2095" s="40"/>
      <c r="AB2095" s="78"/>
      <c r="AC2095" s="40"/>
    </row>
    <row r="2096" spans="4:29" x14ac:dyDescent="0.35">
      <c r="D2096" s="37"/>
      <c r="E2096" s="37"/>
      <c r="F2096" s="37"/>
      <c r="G2096" s="37"/>
      <c r="H2096" s="37"/>
      <c r="I2096" s="38"/>
      <c r="J2096" s="37"/>
      <c r="K2096" s="38"/>
      <c r="L2096" s="37"/>
      <c r="M2096" s="37"/>
      <c r="N2096" s="37"/>
      <c r="O2096" s="37"/>
      <c r="P2096" s="37"/>
      <c r="Q2096" s="37"/>
      <c r="R2096" s="37"/>
      <c r="S2096" s="37"/>
      <c r="T2096" s="37"/>
      <c r="U2096" s="37"/>
      <c r="V2096" s="37"/>
      <c r="W2096" s="37"/>
      <c r="X2096" s="37"/>
      <c r="Y2096" s="39"/>
      <c r="Z2096" s="37"/>
      <c r="AA2096" s="40"/>
      <c r="AB2096" s="78"/>
      <c r="AC2096" s="40"/>
    </row>
    <row r="2097" spans="4:29" x14ac:dyDescent="0.35">
      <c r="D2097" s="41"/>
      <c r="E2097" s="41"/>
      <c r="F2097" s="41"/>
      <c r="G2097" s="41"/>
      <c r="H2097" s="41"/>
      <c r="I2097" s="42"/>
      <c r="J2097" s="41"/>
      <c r="K2097" s="42"/>
      <c r="L2097" s="41"/>
      <c r="M2097" s="41"/>
      <c r="N2097" s="41"/>
      <c r="O2097" s="41"/>
      <c r="P2097" s="41"/>
      <c r="Q2097" s="41"/>
      <c r="R2097" s="41"/>
      <c r="S2097" s="41"/>
      <c r="T2097" s="41"/>
      <c r="U2097" s="41"/>
      <c r="V2097" s="41"/>
      <c r="W2097" s="41"/>
      <c r="X2097" s="41"/>
      <c r="Y2097" s="43"/>
      <c r="Z2097" s="41"/>
      <c r="AA2097" s="44"/>
      <c r="AB2097" s="79"/>
      <c r="AC2097" s="44"/>
    </row>
    <row r="2098" spans="4:29" x14ac:dyDescent="0.35">
      <c r="D2098" s="37"/>
      <c r="E2098" s="37"/>
      <c r="F2098" s="37"/>
      <c r="G2098" s="37"/>
      <c r="H2098" s="37"/>
      <c r="I2098" s="38"/>
      <c r="J2098" s="37"/>
      <c r="K2098" s="38"/>
      <c r="L2098" s="37"/>
      <c r="M2098" s="37"/>
      <c r="N2098" s="37"/>
      <c r="O2098" s="37"/>
      <c r="P2098" s="37"/>
      <c r="Q2098" s="37"/>
      <c r="R2098" s="37"/>
      <c r="S2098" s="37"/>
      <c r="T2098" s="37"/>
      <c r="U2098" s="37"/>
      <c r="V2098" s="37"/>
      <c r="W2098" s="37"/>
      <c r="X2098" s="37"/>
      <c r="Y2098" s="39"/>
      <c r="Z2098" s="37"/>
      <c r="AA2098" s="40"/>
      <c r="AB2098" s="78"/>
      <c r="AC2098" s="40"/>
    </row>
    <row r="2099" spans="4:29" x14ac:dyDescent="0.35">
      <c r="D2099" s="37"/>
      <c r="E2099" s="37"/>
      <c r="F2099" s="37"/>
      <c r="G2099" s="37"/>
      <c r="H2099" s="37"/>
      <c r="I2099" s="38"/>
      <c r="J2099" s="37"/>
      <c r="K2099" s="38"/>
      <c r="L2099" s="37"/>
      <c r="M2099" s="37"/>
      <c r="N2099" s="37"/>
      <c r="O2099" s="37"/>
      <c r="P2099" s="37"/>
      <c r="Q2099" s="37"/>
      <c r="R2099" s="37"/>
      <c r="S2099" s="37"/>
      <c r="T2099" s="37"/>
      <c r="U2099" s="37"/>
      <c r="V2099" s="37"/>
      <c r="W2099" s="37"/>
      <c r="X2099" s="37"/>
      <c r="Y2099" s="39"/>
      <c r="Z2099" s="37"/>
      <c r="AA2099" s="40"/>
      <c r="AB2099" s="78"/>
      <c r="AC2099" s="40"/>
    </row>
    <row r="2100" spans="4:29" x14ac:dyDescent="0.35">
      <c r="D2100" s="41"/>
      <c r="E2100" s="41"/>
      <c r="F2100" s="41"/>
      <c r="G2100" s="41"/>
      <c r="H2100" s="41"/>
      <c r="I2100" s="42"/>
      <c r="J2100" s="41"/>
      <c r="K2100" s="42"/>
      <c r="L2100" s="41"/>
      <c r="M2100" s="41"/>
      <c r="N2100" s="41"/>
      <c r="O2100" s="41"/>
      <c r="P2100" s="41"/>
      <c r="Q2100" s="41"/>
      <c r="R2100" s="41"/>
      <c r="S2100" s="41"/>
      <c r="T2100" s="41"/>
      <c r="U2100" s="41"/>
      <c r="V2100" s="41"/>
      <c r="W2100" s="41"/>
      <c r="X2100" s="41"/>
      <c r="Y2100" s="43"/>
      <c r="Z2100" s="41"/>
      <c r="AA2100" s="44"/>
      <c r="AB2100" s="79"/>
      <c r="AC2100" s="44"/>
    </row>
    <row r="2101" spans="4:29" x14ac:dyDescent="0.35">
      <c r="D2101" s="37"/>
      <c r="E2101" s="37"/>
      <c r="F2101" s="37"/>
      <c r="G2101" s="37"/>
      <c r="H2101" s="37"/>
      <c r="I2101" s="38"/>
      <c r="J2101" s="37"/>
      <c r="K2101" s="38"/>
      <c r="L2101" s="37"/>
      <c r="M2101" s="37"/>
      <c r="N2101" s="37"/>
      <c r="O2101" s="37"/>
      <c r="P2101" s="37"/>
      <c r="Q2101" s="37"/>
      <c r="R2101" s="37"/>
      <c r="S2101" s="37"/>
      <c r="T2101" s="37"/>
      <c r="U2101" s="37"/>
      <c r="V2101" s="37"/>
      <c r="W2101" s="37"/>
      <c r="X2101" s="37"/>
      <c r="Y2101" s="39"/>
      <c r="Z2101" s="37"/>
      <c r="AA2101" s="40"/>
      <c r="AB2101" s="78"/>
      <c r="AC2101" s="40"/>
    </row>
    <row r="2102" spans="4:29" x14ac:dyDescent="0.35">
      <c r="D2102" s="37"/>
      <c r="E2102" s="37"/>
      <c r="F2102" s="37"/>
      <c r="G2102" s="37"/>
      <c r="H2102" s="37"/>
      <c r="I2102" s="38"/>
      <c r="J2102" s="37"/>
      <c r="K2102" s="38"/>
      <c r="L2102" s="37"/>
      <c r="M2102" s="37"/>
      <c r="N2102" s="37"/>
      <c r="O2102" s="37"/>
      <c r="P2102" s="37"/>
      <c r="Q2102" s="37"/>
      <c r="R2102" s="37"/>
      <c r="S2102" s="37"/>
      <c r="T2102" s="37"/>
      <c r="U2102" s="37"/>
      <c r="V2102" s="37"/>
      <c r="W2102" s="37"/>
      <c r="X2102" s="37"/>
      <c r="Y2102" s="39"/>
      <c r="Z2102" s="37"/>
      <c r="AA2102" s="40"/>
      <c r="AB2102" s="78"/>
      <c r="AC2102" s="40"/>
    </row>
    <row r="2103" spans="4:29" x14ac:dyDescent="0.35">
      <c r="D2103" s="37"/>
      <c r="E2103" s="37"/>
      <c r="F2103" s="37"/>
      <c r="G2103" s="37"/>
      <c r="H2103" s="37"/>
      <c r="I2103" s="38"/>
      <c r="J2103" s="37"/>
      <c r="K2103" s="38"/>
      <c r="L2103" s="37"/>
      <c r="M2103" s="37"/>
      <c r="N2103" s="37"/>
      <c r="O2103" s="37"/>
      <c r="P2103" s="37"/>
      <c r="Q2103" s="37"/>
      <c r="R2103" s="37"/>
      <c r="S2103" s="37"/>
      <c r="T2103" s="37"/>
      <c r="U2103" s="37"/>
      <c r="V2103" s="37"/>
      <c r="W2103" s="37"/>
      <c r="X2103" s="37"/>
      <c r="Y2103" s="39"/>
      <c r="Z2103" s="37"/>
      <c r="AA2103" s="40"/>
      <c r="AB2103" s="78"/>
      <c r="AC2103" s="40"/>
    </row>
    <row r="2104" spans="4:29" x14ac:dyDescent="0.35">
      <c r="D2104" s="41"/>
      <c r="E2104" s="41"/>
      <c r="F2104" s="41"/>
      <c r="G2104" s="41"/>
      <c r="H2104" s="41"/>
      <c r="I2104" s="42"/>
      <c r="J2104" s="41"/>
      <c r="K2104" s="42"/>
      <c r="L2104" s="41"/>
      <c r="M2104" s="41"/>
      <c r="N2104" s="41"/>
      <c r="O2104" s="41"/>
      <c r="P2104" s="41"/>
      <c r="Q2104" s="41"/>
      <c r="R2104" s="41"/>
      <c r="S2104" s="41"/>
      <c r="T2104" s="41"/>
      <c r="U2104" s="41"/>
      <c r="V2104" s="41"/>
      <c r="W2104" s="41"/>
      <c r="X2104" s="41"/>
      <c r="Y2104" s="43"/>
      <c r="Z2104" s="41"/>
      <c r="AA2104" s="44"/>
      <c r="AB2104" s="79"/>
      <c r="AC2104" s="44"/>
    </row>
    <row r="2105" spans="4:29" x14ac:dyDescent="0.35">
      <c r="D2105" s="37"/>
      <c r="E2105" s="37"/>
      <c r="F2105" s="37"/>
      <c r="G2105" s="37"/>
      <c r="H2105" s="37"/>
      <c r="I2105" s="38"/>
      <c r="J2105" s="37"/>
      <c r="K2105" s="38"/>
      <c r="L2105" s="37"/>
      <c r="M2105" s="37"/>
      <c r="N2105" s="37"/>
      <c r="O2105" s="37"/>
      <c r="P2105" s="37"/>
      <c r="Q2105" s="37"/>
      <c r="R2105" s="37"/>
      <c r="S2105" s="37"/>
      <c r="T2105" s="37"/>
      <c r="U2105" s="37"/>
      <c r="V2105" s="37"/>
      <c r="W2105" s="37"/>
      <c r="X2105" s="37"/>
      <c r="Y2105" s="39"/>
      <c r="Z2105" s="37"/>
      <c r="AA2105" s="40"/>
      <c r="AB2105" s="78"/>
      <c r="AC2105" s="40"/>
    </row>
    <row r="2106" spans="4:29" x14ac:dyDescent="0.35">
      <c r="D2106" s="37"/>
      <c r="E2106" s="37"/>
      <c r="F2106" s="37"/>
      <c r="G2106" s="37"/>
      <c r="H2106" s="37"/>
      <c r="I2106" s="38"/>
      <c r="J2106" s="37"/>
      <c r="K2106" s="38"/>
      <c r="L2106" s="37"/>
      <c r="M2106" s="37"/>
      <c r="N2106" s="37"/>
      <c r="O2106" s="37"/>
      <c r="P2106" s="37"/>
      <c r="Q2106" s="37"/>
      <c r="R2106" s="37"/>
      <c r="S2106" s="37"/>
      <c r="T2106" s="37"/>
      <c r="U2106" s="37"/>
      <c r="V2106" s="37"/>
      <c r="W2106" s="37"/>
      <c r="X2106" s="37"/>
      <c r="Y2106" s="39"/>
      <c r="Z2106" s="37"/>
      <c r="AA2106" s="40"/>
      <c r="AB2106" s="78"/>
      <c r="AC2106" s="40"/>
    </row>
    <row r="2107" spans="4:29" x14ac:dyDescent="0.35">
      <c r="D2107" s="37"/>
      <c r="E2107" s="37"/>
      <c r="F2107" s="37"/>
      <c r="G2107" s="37"/>
      <c r="H2107" s="37"/>
      <c r="I2107" s="38"/>
      <c r="J2107" s="37"/>
      <c r="K2107" s="38"/>
      <c r="L2107" s="37"/>
      <c r="M2107" s="37"/>
      <c r="N2107" s="37"/>
      <c r="O2107" s="37"/>
      <c r="P2107" s="37"/>
      <c r="Q2107" s="37"/>
      <c r="R2107" s="37"/>
      <c r="S2107" s="37"/>
      <c r="T2107" s="37"/>
      <c r="U2107" s="37"/>
      <c r="V2107" s="37"/>
      <c r="W2107" s="37"/>
      <c r="X2107" s="37"/>
      <c r="Y2107" s="39"/>
      <c r="Z2107" s="37"/>
      <c r="AA2107" s="40"/>
      <c r="AB2107" s="78"/>
      <c r="AC2107" s="40"/>
    </row>
    <row r="2108" spans="4:29" x14ac:dyDescent="0.35">
      <c r="D2108" s="41"/>
      <c r="E2108" s="41"/>
      <c r="F2108" s="41"/>
      <c r="G2108" s="41"/>
      <c r="H2108" s="41"/>
      <c r="I2108" s="42"/>
      <c r="J2108" s="41"/>
      <c r="K2108" s="42"/>
      <c r="L2108" s="41"/>
      <c r="M2108" s="41"/>
      <c r="N2108" s="41"/>
      <c r="O2108" s="41"/>
      <c r="P2108" s="41"/>
      <c r="Q2108" s="41"/>
      <c r="R2108" s="41"/>
      <c r="S2108" s="41"/>
      <c r="T2108" s="41"/>
      <c r="U2108" s="41"/>
      <c r="V2108" s="41"/>
      <c r="W2108" s="41"/>
      <c r="X2108" s="41"/>
      <c r="Y2108" s="43"/>
      <c r="Z2108" s="41"/>
      <c r="AA2108" s="44"/>
      <c r="AB2108" s="79"/>
      <c r="AC2108" s="44"/>
    </row>
    <row r="2109" spans="4:29" x14ac:dyDescent="0.35">
      <c r="D2109" s="37"/>
      <c r="E2109" s="37"/>
      <c r="F2109" s="37"/>
      <c r="G2109" s="37"/>
      <c r="H2109" s="37"/>
      <c r="I2109" s="38"/>
      <c r="J2109" s="37"/>
      <c r="K2109" s="38"/>
      <c r="L2109" s="37"/>
      <c r="M2109" s="37"/>
      <c r="N2109" s="37"/>
      <c r="O2109" s="37"/>
      <c r="P2109" s="37"/>
      <c r="Q2109" s="37"/>
      <c r="R2109" s="37"/>
      <c r="S2109" s="37"/>
      <c r="T2109" s="37"/>
      <c r="U2109" s="37"/>
      <c r="V2109" s="37"/>
      <c r="W2109" s="37"/>
      <c r="X2109" s="37"/>
      <c r="Y2109" s="39"/>
      <c r="Z2109" s="37"/>
      <c r="AA2109" s="40"/>
      <c r="AB2109" s="78"/>
      <c r="AC2109" s="40"/>
    </row>
    <row r="2110" spans="4:29" x14ac:dyDescent="0.35">
      <c r="D2110" s="37"/>
      <c r="E2110" s="37"/>
      <c r="F2110" s="37"/>
      <c r="G2110" s="37"/>
      <c r="H2110" s="37"/>
      <c r="I2110" s="38"/>
      <c r="J2110" s="37"/>
      <c r="K2110" s="38"/>
      <c r="L2110" s="37"/>
      <c r="M2110" s="37"/>
      <c r="N2110" s="37"/>
      <c r="O2110" s="37"/>
      <c r="P2110" s="37"/>
      <c r="Q2110" s="37"/>
      <c r="R2110" s="37"/>
      <c r="S2110" s="37"/>
      <c r="T2110" s="37"/>
      <c r="U2110" s="37"/>
      <c r="V2110" s="37"/>
      <c r="W2110" s="37"/>
      <c r="X2110" s="37"/>
      <c r="Y2110" s="39"/>
      <c r="Z2110" s="37"/>
      <c r="AA2110" s="40"/>
      <c r="AB2110" s="78"/>
      <c r="AC2110" s="40"/>
    </row>
    <row r="2111" spans="4:29" x14ac:dyDescent="0.35">
      <c r="D2111" s="37"/>
      <c r="E2111" s="37"/>
      <c r="F2111" s="37"/>
      <c r="G2111" s="37"/>
      <c r="H2111" s="37"/>
      <c r="I2111" s="38"/>
      <c r="J2111" s="37"/>
      <c r="K2111" s="38"/>
      <c r="L2111" s="37"/>
      <c r="M2111" s="37"/>
      <c r="N2111" s="37"/>
      <c r="O2111" s="37"/>
      <c r="P2111" s="37"/>
      <c r="Q2111" s="37"/>
      <c r="R2111" s="37"/>
      <c r="S2111" s="37"/>
      <c r="T2111" s="37"/>
      <c r="U2111" s="37"/>
      <c r="V2111" s="37"/>
      <c r="W2111" s="37"/>
      <c r="X2111" s="37"/>
      <c r="Y2111" s="39"/>
      <c r="Z2111" s="37"/>
      <c r="AA2111" s="40"/>
      <c r="AB2111" s="78"/>
      <c r="AC2111" s="40"/>
    </row>
    <row r="2112" spans="4:29" x14ac:dyDescent="0.35">
      <c r="D2112" s="37"/>
      <c r="E2112" s="37"/>
      <c r="F2112" s="37"/>
      <c r="G2112" s="37"/>
      <c r="H2112" s="37"/>
      <c r="I2112" s="38"/>
      <c r="J2112" s="37"/>
      <c r="K2112" s="38"/>
      <c r="L2112" s="37"/>
      <c r="M2112" s="37"/>
      <c r="N2112" s="37"/>
      <c r="O2112" s="37"/>
      <c r="P2112" s="37"/>
      <c r="Q2112" s="37"/>
      <c r="R2112" s="37"/>
      <c r="S2112" s="37"/>
      <c r="T2112" s="37"/>
      <c r="U2112" s="37"/>
      <c r="V2112" s="37"/>
      <c r="W2112" s="37"/>
      <c r="X2112" s="37"/>
      <c r="Y2112" s="39"/>
      <c r="Z2112" s="37"/>
      <c r="AA2112" s="40"/>
      <c r="AB2112" s="78"/>
      <c r="AC2112" s="40"/>
    </row>
    <row r="2113" spans="4:29" x14ac:dyDescent="0.35">
      <c r="D2113" s="41"/>
      <c r="E2113" s="41"/>
      <c r="F2113" s="41"/>
      <c r="G2113" s="41"/>
      <c r="H2113" s="41"/>
      <c r="I2113" s="42"/>
      <c r="J2113" s="41"/>
      <c r="K2113" s="42"/>
      <c r="L2113" s="41"/>
      <c r="M2113" s="41"/>
      <c r="N2113" s="41"/>
      <c r="O2113" s="41"/>
      <c r="P2113" s="41"/>
      <c r="Q2113" s="41"/>
      <c r="R2113" s="41"/>
      <c r="S2113" s="41"/>
      <c r="T2113" s="41"/>
      <c r="U2113" s="41"/>
      <c r="V2113" s="41"/>
      <c r="W2113" s="41"/>
      <c r="X2113" s="41"/>
      <c r="Y2113" s="43"/>
      <c r="Z2113" s="41"/>
      <c r="AA2113" s="44"/>
      <c r="AB2113" s="79"/>
      <c r="AC2113" s="44"/>
    </row>
    <row r="2114" spans="4:29" x14ac:dyDescent="0.35">
      <c r="D2114" s="37"/>
      <c r="E2114" s="37"/>
      <c r="F2114" s="37"/>
      <c r="G2114" s="37"/>
      <c r="H2114" s="37"/>
      <c r="I2114" s="38"/>
      <c r="J2114" s="37"/>
      <c r="K2114" s="38"/>
      <c r="L2114" s="37"/>
      <c r="M2114" s="37"/>
      <c r="N2114" s="37"/>
      <c r="O2114" s="37"/>
      <c r="P2114" s="37"/>
      <c r="Q2114" s="37"/>
      <c r="R2114" s="37"/>
      <c r="S2114" s="37"/>
      <c r="T2114" s="37"/>
      <c r="U2114" s="37"/>
      <c r="V2114" s="37"/>
      <c r="W2114" s="37"/>
      <c r="X2114" s="37"/>
      <c r="Y2114" s="39"/>
      <c r="Z2114" s="37"/>
      <c r="AA2114" s="40"/>
      <c r="AB2114" s="78"/>
      <c r="AC2114" s="40"/>
    </row>
    <row r="2115" spans="4:29" x14ac:dyDescent="0.35">
      <c r="D2115" s="37"/>
      <c r="E2115" s="37"/>
      <c r="F2115" s="37"/>
      <c r="G2115" s="37"/>
      <c r="H2115" s="37"/>
      <c r="I2115" s="38"/>
      <c r="J2115" s="37"/>
      <c r="K2115" s="38"/>
      <c r="L2115" s="37"/>
      <c r="M2115" s="37"/>
      <c r="N2115" s="37"/>
      <c r="O2115" s="37"/>
      <c r="P2115" s="37"/>
      <c r="Q2115" s="37"/>
      <c r="R2115" s="37"/>
      <c r="S2115" s="37"/>
      <c r="T2115" s="37"/>
      <c r="U2115" s="37"/>
      <c r="V2115" s="37"/>
      <c r="W2115" s="37"/>
      <c r="X2115" s="37"/>
      <c r="Y2115" s="39"/>
      <c r="Z2115" s="37"/>
      <c r="AA2115" s="40"/>
      <c r="AB2115" s="78"/>
      <c r="AC2115" s="40"/>
    </row>
    <row r="2116" spans="4:29" x14ac:dyDescent="0.35">
      <c r="D2116" s="37"/>
      <c r="E2116" s="37"/>
      <c r="F2116" s="37"/>
      <c r="G2116" s="37"/>
      <c r="H2116" s="37"/>
      <c r="I2116" s="38"/>
      <c r="J2116" s="37"/>
      <c r="K2116" s="38"/>
      <c r="L2116" s="37"/>
      <c r="M2116" s="37"/>
      <c r="N2116" s="37"/>
      <c r="O2116" s="37"/>
      <c r="P2116" s="37"/>
      <c r="Q2116" s="37"/>
      <c r="R2116" s="37"/>
      <c r="S2116" s="37"/>
      <c r="T2116" s="37"/>
      <c r="U2116" s="37"/>
      <c r="V2116" s="37"/>
      <c r="W2116" s="37"/>
      <c r="X2116" s="37"/>
      <c r="Y2116" s="39"/>
      <c r="Z2116" s="37"/>
      <c r="AA2116" s="40"/>
      <c r="AB2116" s="78"/>
      <c r="AC2116" s="40"/>
    </row>
    <row r="2117" spans="4:29" x14ac:dyDescent="0.35">
      <c r="D2117" s="37"/>
      <c r="E2117" s="37"/>
      <c r="F2117" s="37"/>
      <c r="G2117" s="37"/>
      <c r="H2117" s="37"/>
      <c r="I2117" s="38"/>
      <c r="J2117" s="37"/>
      <c r="K2117" s="38"/>
      <c r="L2117" s="37"/>
      <c r="M2117" s="37"/>
      <c r="N2117" s="37"/>
      <c r="O2117" s="37"/>
      <c r="P2117" s="37"/>
      <c r="Q2117" s="37"/>
      <c r="R2117" s="37"/>
      <c r="S2117" s="37"/>
      <c r="T2117" s="37"/>
      <c r="U2117" s="37"/>
      <c r="V2117" s="37"/>
      <c r="W2117" s="37"/>
      <c r="X2117" s="37"/>
      <c r="Y2117" s="39"/>
      <c r="Z2117" s="37"/>
      <c r="AA2117" s="40"/>
      <c r="AB2117" s="78"/>
      <c r="AC2117" s="40"/>
    </row>
    <row r="2118" spans="4:29" x14ac:dyDescent="0.35">
      <c r="D2118" s="37"/>
      <c r="E2118" s="37"/>
      <c r="F2118" s="37"/>
      <c r="G2118" s="37"/>
      <c r="H2118" s="37"/>
      <c r="I2118" s="38"/>
      <c r="J2118" s="37"/>
      <c r="K2118" s="38"/>
      <c r="L2118" s="37"/>
      <c r="M2118" s="37"/>
      <c r="N2118" s="37"/>
      <c r="O2118" s="37"/>
      <c r="P2118" s="37"/>
      <c r="Q2118" s="37"/>
      <c r="R2118" s="37"/>
      <c r="S2118" s="37"/>
      <c r="T2118" s="37"/>
      <c r="U2118" s="37"/>
      <c r="V2118" s="37"/>
      <c r="W2118" s="37"/>
      <c r="X2118" s="37"/>
      <c r="Y2118" s="39"/>
      <c r="Z2118" s="37"/>
      <c r="AA2118" s="40"/>
      <c r="AB2118" s="78"/>
      <c r="AC2118" s="40"/>
    </row>
    <row r="2119" spans="4:29" x14ac:dyDescent="0.35">
      <c r="D2119" s="37"/>
      <c r="E2119" s="37"/>
      <c r="F2119" s="37"/>
      <c r="G2119" s="37"/>
      <c r="H2119" s="37"/>
      <c r="I2119" s="38"/>
      <c r="J2119" s="37"/>
      <c r="K2119" s="38"/>
      <c r="L2119" s="37"/>
      <c r="M2119" s="37"/>
      <c r="N2119" s="37"/>
      <c r="O2119" s="37"/>
      <c r="P2119" s="37"/>
      <c r="Q2119" s="37"/>
      <c r="R2119" s="37"/>
      <c r="S2119" s="37"/>
      <c r="T2119" s="37"/>
      <c r="U2119" s="37"/>
      <c r="V2119" s="37"/>
      <c r="W2119" s="37"/>
      <c r="X2119" s="37"/>
      <c r="Y2119" s="39"/>
      <c r="Z2119" s="37"/>
      <c r="AA2119" s="40"/>
      <c r="AB2119" s="78"/>
      <c r="AC2119" s="40"/>
    </row>
    <row r="2120" spans="4:29" x14ac:dyDescent="0.35">
      <c r="D2120" s="41"/>
      <c r="E2120" s="41"/>
      <c r="F2120" s="41"/>
      <c r="G2120" s="41"/>
      <c r="H2120" s="41"/>
      <c r="I2120" s="42"/>
      <c r="J2120" s="41"/>
      <c r="K2120" s="42"/>
      <c r="L2120" s="41"/>
      <c r="M2120" s="41"/>
      <c r="N2120" s="41"/>
      <c r="O2120" s="41"/>
      <c r="P2120" s="41"/>
      <c r="Q2120" s="41"/>
      <c r="R2120" s="41"/>
      <c r="S2120" s="41"/>
      <c r="T2120" s="41"/>
      <c r="U2120" s="41"/>
      <c r="V2120" s="41"/>
      <c r="W2120" s="41"/>
      <c r="X2120" s="41"/>
      <c r="Y2120" s="43"/>
      <c r="Z2120" s="41"/>
      <c r="AA2120" s="44"/>
      <c r="AB2120" s="79"/>
      <c r="AC2120" s="44"/>
    </row>
    <row r="2121" spans="4:29" x14ac:dyDescent="0.35">
      <c r="D2121" s="37"/>
      <c r="E2121" s="37"/>
      <c r="F2121" s="37"/>
      <c r="G2121" s="37"/>
      <c r="H2121" s="37"/>
      <c r="I2121" s="38"/>
      <c r="J2121" s="37"/>
      <c r="K2121" s="38"/>
      <c r="L2121" s="37"/>
      <c r="M2121" s="37"/>
      <c r="N2121" s="37"/>
      <c r="O2121" s="37"/>
      <c r="P2121" s="37"/>
      <c r="Q2121" s="37"/>
      <c r="R2121" s="37"/>
      <c r="S2121" s="37"/>
      <c r="T2121" s="37"/>
      <c r="U2121" s="37"/>
      <c r="V2121" s="37"/>
      <c r="W2121" s="37"/>
      <c r="X2121" s="37"/>
      <c r="Y2121" s="39"/>
      <c r="Z2121" s="37"/>
      <c r="AA2121" s="40"/>
      <c r="AB2121" s="78"/>
      <c r="AC2121" s="40"/>
    </row>
    <row r="2122" spans="4:29" x14ac:dyDescent="0.35">
      <c r="D2122" s="37"/>
      <c r="E2122" s="37"/>
      <c r="F2122" s="37"/>
      <c r="G2122" s="37"/>
      <c r="H2122" s="37"/>
      <c r="I2122" s="38"/>
      <c r="J2122" s="37"/>
      <c r="K2122" s="38"/>
      <c r="L2122" s="37"/>
      <c r="M2122" s="37"/>
      <c r="N2122" s="37"/>
      <c r="O2122" s="37"/>
      <c r="P2122" s="37"/>
      <c r="Q2122" s="37"/>
      <c r="R2122" s="37"/>
      <c r="S2122" s="37"/>
      <c r="T2122" s="37"/>
      <c r="U2122" s="37"/>
      <c r="V2122" s="37"/>
      <c r="W2122" s="37"/>
      <c r="X2122" s="37"/>
      <c r="Y2122" s="39"/>
      <c r="Z2122" s="37"/>
      <c r="AA2122" s="40"/>
      <c r="AB2122" s="78"/>
      <c r="AC2122" s="40"/>
    </row>
    <row r="2123" spans="4:29" x14ac:dyDescent="0.35">
      <c r="D2123" s="37"/>
      <c r="E2123" s="37"/>
      <c r="F2123" s="37"/>
      <c r="G2123" s="37"/>
      <c r="H2123" s="37"/>
      <c r="I2123" s="38"/>
      <c r="J2123" s="37"/>
      <c r="K2123" s="38"/>
      <c r="L2123" s="37"/>
      <c r="M2123" s="37"/>
      <c r="N2123" s="37"/>
      <c r="O2123" s="37"/>
      <c r="P2123" s="37"/>
      <c r="Q2123" s="37"/>
      <c r="R2123" s="37"/>
      <c r="S2123" s="37"/>
      <c r="T2123" s="37"/>
      <c r="U2123" s="37"/>
      <c r="V2123" s="37"/>
      <c r="W2123" s="37"/>
      <c r="X2123" s="37"/>
      <c r="Y2123" s="39"/>
      <c r="Z2123" s="37"/>
      <c r="AA2123" s="40"/>
      <c r="AB2123" s="78"/>
      <c r="AC2123" s="40"/>
    </row>
    <row r="2124" spans="4:29" x14ac:dyDescent="0.35">
      <c r="D2124" s="41"/>
      <c r="E2124" s="41"/>
      <c r="F2124" s="41"/>
      <c r="G2124" s="41"/>
      <c r="H2124" s="41"/>
      <c r="I2124" s="42"/>
      <c r="J2124" s="41"/>
      <c r="K2124" s="42"/>
      <c r="L2124" s="41"/>
      <c r="M2124" s="41"/>
      <c r="N2124" s="41"/>
      <c r="O2124" s="41"/>
      <c r="P2124" s="41"/>
      <c r="Q2124" s="41"/>
      <c r="R2124" s="41"/>
      <c r="S2124" s="41"/>
      <c r="T2124" s="41"/>
      <c r="U2124" s="41"/>
      <c r="V2124" s="41"/>
      <c r="W2124" s="41"/>
      <c r="X2124" s="41"/>
      <c r="Y2124" s="43"/>
      <c r="Z2124" s="41"/>
      <c r="AA2124" s="44"/>
      <c r="AB2124" s="79"/>
      <c r="AC2124" s="44"/>
    </row>
    <row r="2125" spans="4:29" x14ac:dyDescent="0.35">
      <c r="D2125" s="37"/>
      <c r="E2125" s="37"/>
      <c r="F2125" s="37"/>
      <c r="G2125" s="37"/>
      <c r="H2125" s="37"/>
      <c r="I2125" s="38"/>
      <c r="J2125" s="37"/>
      <c r="K2125" s="38"/>
      <c r="L2125" s="37"/>
      <c r="M2125" s="37"/>
      <c r="N2125" s="37"/>
      <c r="O2125" s="37"/>
      <c r="P2125" s="37"/>
      <c r="Q2125" s="37"/>
      <c r="R2125" s="37"/>
      <c r="S2125" s="37"/>
      <c r="T2125" s="37"/>
      <c r="U2125" s="37"/>
      <c r="V2125" s="37"/>
      <c r="W2125" s="37"/>
      <c r="X2125" s="37"/>
      <c r="Y2125" s="39"/>
      <c r="Z2125" s="37"/>
      <c r="AA2125" s="40"/>
      <c r="AB2125" s="78"/>
      <c r="AC2125" s="40"/>
    </row>
    <row r="2126" spans="4:29" x14ac:dyDescent="0.35">
      <c r="D2126" s="37"/>
      <c r="E2126" s="37"/>
      <c r="F2126" s="37"/>
      <c r="G2126" s="37"/>
      <c r="H2126" s="37"/>
      <c r="I2126" s="38"/>
      <c r="J2126" s="37"/>
      <c r="K2126" s="38"/>
      <c r="L2126" s="37"/>
      <c r="M2126" s="37"/>
      <c r="N2126" s="37"/>
      <c r="O2126" s="37"/>
      <c r="P2126" s="37"/>
      <c r="Q2126" s="37"/>
      <c r="R2126" s="37"/>
      <c r="S2126" s="37"/>
      <c r="T2126" s="37"/>
      <c r="U2126" s="37"/>
      <c r="V2126" s="37"/>
      <c r="W2126" s="37"/>
      <c r="X2126" s="37"/>
      <c r="Y2126" s="39"/>
      <c r="Z2126" s="37"/>
      <c r="AA2126" s="40"/>
      <c r="AB2126" s="78"/>
      <c r="AC2126" s="40"/>
    </row>
    <row r="2127" spans="4:29" x14ac:dyDescent="0.35">
      <c r="D2127" s="37"/>
      <c r="E2127" s="37"/>
      <c r="F2127" s="37"/>
      <c r="G2127" s="37"/>
      <c r="H2127" s="37"/>
      <c r="I2127" s="38"/>
      <c r="J2127" s="37"/>
      <c r="K2127" s="38"/>
      <c r="L2127" s="37"/>
      <c r="M2127" s="37"/>
      <c r="N2127" s="37"/>
      <c r="O2127" s="37"/>
      <c r="P2127" s="37"/>
      <c r="Q2127" s="37"/>
      <c r="R2127" s="37"/>
      <c r="S2127" s="37"/>
      <c r="T2127" s="37"/>
      <c r="U2127" s="37"/>
      <c r="V2127" s="37"/>
      <c r="W2127" s="37"/>
      <c r="X2127" s="37"/>
      <c r="Y2127" s="39"/>
      <c r="Z2127" s="37"/>
      <c r="AA2127" s="40"/>
      <c r="AB2127" s="78"/>
      <c r="AC2127" s="40"/>
    </row>
    <row r="2128" spans="4:29" x14ac:dyDescent="0.35">
      <c r="D2128" s="37"/>
      <c r="E2128" s="37"/>
      <c r="F2128" s="37"/>
      <c r="G2128" s="37"/>
      <c r="H2128" s="37"/>
      <c r="I2128" s="38"/>
      <c r="J2128" s="37"/>
      <c r="K2128" s="38"/>
      <c r="L2128" s="37"/>
      <c r="M2128" s="37"/>
      <c r="N2128" s="37"/>
      <c r="O2128" s="37"/>
      <c r="P2128" s="37"/>
      <c r="Q2128" s="37"/>
      <c r="R2128" s="37"/>
      <c r="S2128" s="37"/>
      <c r="T2128" s="37"/>
      <c r="U2128" s="37"/>
      <c r="V2128" s="37"/>
      <c r="W2128" s="37"/>
      <c r="X2128" s="37"/>
      <c r="Y2128" s="39"/>
      <c r="Z2128" s="37"/>
      <c r="AA2128" s="40"/>
      <c r="AB2128" s="78"/>
      <c r="AC2128" s="40"/>
    </row>
    <row r="2129" spans="4:29" x14ac:dyDescent="0.35">
      <c r="D2129" s="37"/>
      <c r="E2129" s="37"/>
      <c r="F2129" s="37"/>
      <c r="G2129" s="37"/>
      <c r="H2129" s="37"/>
      <c r="I2129" s="38"/>
      <c r="J2129" s="37"/>
      <c r="K2129" s="38"/>
      <c r="L2129" s="37"/>
      <c r="M2129" s="37"/>
      <c r="N2129" s="37"/>
      <c r="O2129" s="37"/>
      <c r="P2129" s="37"/>
      <c r="Q2129" s="37"/>
      <c r="R2129" s="37"/>
      <c r="S2129" s="37"/>
      <c r="T2129" s="37"/>
      <c r="U2129" s="37"/>
      <c r="V2129" s="37"/>
      <c r="W2129" s="37"/>
      <c r="X2129" s="37"/>
      <c r="Y2129" s="39"/>
      <c r="Z2129" s="37"/>
      <c r="AA2129" s="40"/>
      <c r="AB2129" s="78"/>
      <c r="AC2129" s="40"/>
    </row>
    <row r="2130" spans="4:29" x14ac:dyDescent="0.35">
      <c r="D2130" s="37"/>
      <c r="E2130" s="37"/>
      <c r="F2130" s="37"/>
      <c r="G2130" s="37"/>
      <c r="H2130" s="37"/>
      <c r="I2130" s="38"/>
      <c r="J2130" s="37"/>
      <c r="K2130" s="38"/>
      <c r="L2130" s="37"/>
      <c r="M2130" s="37"/>
      <c r="N2130" s="37"/>
      <c r="O2130" s="37"/>
      <c r="P2130" s="37"/>
      <c r="Q2130" s="37"/>
      <c r="R2130" s="37"/>
      <c r="S2130" s="37"/>
      <c r="T2130" s="37"/>
      <c r="U2130" s="37"/>
      <c r="V2130" s="37"/>
      <c r="W2130" s="37"/>
      <c r="X2130" s="37"/>
      <c r="Y2130" s="39"/>
      <c r="Z2130" s="37"/>
      <c r="AA2130" s="40"/>
      <c r="AB2130" s="78"/>
      <c r="AC2130" s="40"/>
    </row>
    <row r="2131" spans="4:29" x14ac:dyDescent="0.35">
      <c r="D2131" s="37"/>
      <c r="E2131" s="37"/>
      <c r="F2131" s="37"/>
      <c r="G2131" s="37"/>
      <c r="H2131" s="37"/>
      <c r="I2131" s="38"/>
      <c r="J2131" s="37"/>
      <c r="K2131" s="38"/>
      <c r="L2131" s="37"/>
      <c r="M2131" s="37"/>
      <c r="N2131" s="37"/>
      <c r="O2131" s="37"/>
      <c r="P2131" s="37"/>
      <c r="Q2131" s="37"/>
      <c r="R2131" s="37"/>
      <c r="S2131" s="37"/>
      <c r="T2131" s="37"/>
      <c r="U2131" s="37"/>
      <c r="V2131" s="37"/>
      <c r="W2131" s="37"/>
      <c r="X2131" s="37"/>
      <c r="Y2131" s="39"/>
      <c r="Z2131" s="37"/>
      <c r="AA2131" s="40"/>
      <c r="AB2131" s="78"/>
      <c r="AC2131" s="40"/>
    </row>
    <row r="2132" spans="4:29" x14ac:dyDescent="0.35">
      <c r="D2132" s="41"/>
      <c r="E2132" s="41"/>
      <c r="F2132" s="41"/>
      <c r="G2132" s="41"/>
      <c r="H2132" s="41"/>
      <c r="I2132" s="42"/>
      <c r="J2132" s="41"/>
      <c r="K2132" s="42"/>
      <c r="L2132" s="41"/>
      <c r="M2132" s="41"/>
      <c r="N2132" s="41"/>
      <c r="O2132" s="41"/>
      <c r="P2132" s="41"/>
      <c r="Q2132" s="41"/>
      <c r="R2132" s="41"/>
      <c r="S2132" s="41"/>
      <c r="T2132" s="41"/>
      <c r="U2132" s="41"/>
      <c r="V2132" s="41"/>
      <c r="W2132" s="41"/>
      <c r="X2132" s="41"/>
      <c r="Y2132" s="43"/>
      <c r="Z2132" s="41"/>
      <c r="AA2132" s="44"/>
      <c r="AB2132" s="79"/>
      <c r="AC2132" s="44"/>
    </row>
    <row r="2133" spans="4:29" x14ac:dyDescent="0.35">
      <c r="D2133" s="37"/>
      <c r="E2133" s="37"/>
      <c r="F2133" s="37"/>
      <c r="G2133" s="37"/>
      <c r="H2133" s="37"/>
      <c r="I2133" s="38"/>
      <c r="J2133" s="37"/>
      <c r="K2133" s="38"/>
      <c r="L2133" s="37"/>
      <c r="M2133" s="37"/>
      <c r="N2133" s="37"/>
      <c r="O2133" s="37"/>
      <c r="P2133" s="37"/>
      <c r="Q2133" s="37"/>
      <c r="R2133" s="37"/>
      <c r="S2133" s="37"/>
      <c r="T2133" s="37"/>
      <c r="U2133" s="37"/>
      <c r="V2133" s="37"/>
      <c r="W2133" s="37"/>
      <c r="X2133" s="37"/>
      <c r="Y2133" s="39"/>
      <c r="Z2133" s="37"/>
      <c r="AA2133" s="40"/>
      <c r="AB2133" s="78"/>
      <c r="AC2133" s="40"/>
    </row>
    <row r="2134" spans="4:29" x14ac:dyDescent="0.35">
      <c r="D2134" s="37"/>
      <c r="E2134" s="37"/>
      <c r="F2134" s="37"/>
      <c r="G2134" s="37"/>
      <c r="H2134" s="37"/>
      <c r="I2134" s="38"/>
      <c r="J2134" s="37"/>
      <c r="K2134" s="38"/>
      <c r="L2134" s="37"/>
      <c r="M2134" s="37"/>
      <c r="N2134" s="37"/>
      <c r="O2134" s="37"/>
      <c r="P2134" s="37"/>
      <c r="Q2134" s="37"/>
      <c r="R2134" s="37"/>
      <c r="S2134" s="37"/>
      <c r="T2134" s="37"/>
      <c r="U2134" s="37"/>
      <c r="V2134" s="37"/>
      <c r="W2134" s="37"/>
      <c r="X2134" s="37"/>
      <c r="Y2134" s="39"/>
      <c r="Z2134" s="37"/>
      <c r="AA2134" s="40"/>
      <c r="AB2134" s="78"/>
      <c r="AC2134" s="40"/>
    </row>
    <row r="2135" spans="4:29" x14ac:dyDescent="0.35">
      <c r="D2135" s="37"/>
      <c r="E2135" s="37"/>
      <c r="F2135" s="37"/>
      <c r="G2135" s="37"/>
      <c r="H2135" s="37"/>
      <c r="I2135" s="38"/>
      <c r="J2135" s="37"/>
      <c r="K2135" s="38"/>
      <c r="L2135" s="37"/>
      <c r="M2135" s="37"/>
      <c r="N2135" s="37"/>
      <c r="O2135" s="37"/>
      <c r="P2135" s="37"/>
      <c r="Q2135" s="37"/>
      <c r="R2135" s="37"/>
      <c r="S2135" s="37"/>
      <c r="T2135" s="37"/>
      <c r="U2135" s="37"/>
      <c r="V2135" s="37"/>
      <c r="W2135" s="37"/>
      <c r="X2135" s="37"/>
      <c r="Y2135" s="39"/>
      <c r="Z2135" s="37"/>
      <c r="AA2135" s="40"/>
      <c r="AB2135" s="78"/>
      <c r="AC2135" s="40"/>
    </row>
    <row r="2136" spans="4:29" x14ac:dyDescent="0.35">
      <c r="D2136" s="37"/>
      <c r="E2136" s="37"/>
      <c r="F2136" s="37"/>
      <c r="G2136" s="37"/>
      <c r="H2136" s="37"/>
      <c r="I2136" s="38"/>
      <c r="J2136" s="37"/>
      <c r="K2136" s="38"/>
      <c r="L2136" s="37"/>
      <c r="M2136" s="37"/>
      <c r="N2136" s="37"/>
      <c r="O2136" s="37"/>
      <c r="P2136" s="37"/>
      <c r="Q2136" s="37"/>
      <c r="R2136" s="37"/>
      <c r="S2136" s="37"/>
      <c r="T2136" s="37"/>
      <c r="U2136" s="37"/>
      <c r="V2136" s="37"/>
      <c r="W2136" s="37"/>
      <c r="X2136" s="37"/>
      <c r="Y2136" s="39"/>
      <c r="Z2136" s="37"/>
      <c r="AA2136" s="40"/>
      <c r="AB2136" s="78"/>
      <c r="AC2136" s="40"/>
    </row>
    <row r="2137" spans="4:29" x14ac:dyDescent="0.35">
      <c r="D2137" s="37"/>
      <c r="E2137" s="37"/>
      <c r="F2137" s="37"/>
      <c r="G2137" s="37"/>
      <c r="H2137" s="37"/>
      <c r="I2137" s="38"/>
      <c r="J2137" s="37"/>
      <c r="K2137" s="38"/>
      <c r="L2137" s="37"/>
      <c r="M2137" s="37"/>
      <c r="N2137" s="37"/>
      <c r="O2137" s="37"/>
      <c r="P2137" s="37"/>
      <c r="Q2137" s="37"/>
      <c r="R2137" s="37"/>
      <c r="S2137" s="37"/>
      <c r="T2137" s="37"/>
      <c r="U2137" s="37"/>
      <c r="V2137" s="37"/>
      <c r="W2137" s="37"/>
      <c r="X2137" s="37"/>
      <c r="Y2137" s="39"/>
      <c r="Z2137" s="37"/>
      <c r="AA2137" s="40"/>
      <c r="AB2137" s="78"/>
      <c r="AC2137" s="40"/>
    </row>
    <row r="2138" spans="4:29" x14ac:dyDescent="0.35">
      <c r="D2138" s="37"/>
      <c r="E2138" s="37"/>
      <c r="F2138" s="37"/>
      <c r="G2138" s="37"/>
      <c r="H2138" s="37"/>
      <c r="I2138" s="38"/>
      <c r="J2138" s="37"/>
      <c r="K2138" s="38"/>
      <c r="L2138" s="37"/>
      <c r="M2138" s="37"/>
      <c r="N2138" s="37"/>
      <c r="O2138" s="37"/>
      <c r="P2138" s="37"/>
      <c r="Q2138" s="37"/>
      <c r="R2138" s="37"/>
      <c r="S2138" s="37"/>
      <c r="T2138" s="37"/>
      <c r="U2138" s="37"/>
      <c r="V2138" s="37"/>
      <c r="W2138" s="37"/>
      <c r="X2138" s="37"/>
      <c r="Y2138" s="39"/>
      <c r="Z2138" s="37"/>
      <c r="AA2138" s="40"/>
      <c r="AB2138" s="78"/>
      <c r="AC2138" s="40"/>
    </row>
    <row r="2139" spans="4:29" x14ac:dyDescent="0.35">
      <c r="D2139" s="37"/>
      <c r="E2139" s="37"/>
      <c r="F2139" s="37"/>
      <c r="G2139" s="37"/>
      <c r="H2139" s="37"/>
      <c r="I2139" s="38"/>
      <c r="J2139" s="37"/>
      <c r="K2139" s="38"/>
      <c r="L2139" s="37"/>
      <c r="M2139" s="37"/>
      <c r="N2139" s="37"/>
      <c r="O2139" s="37"/>
      <c r="P2139" s="37"/>
      <c r="Q2139" s="37"/>
      <c r="R2139" s="37"/>
      <c r="S2139" s="37"/>
      <c r="T2139" s="37"/>
      <c r="U2139" s="37"/>
      <c r="V2139" s="37"/>
      <c r="W2139" s="37"/>
      <c r="X2139" s="37"/>
      <c r="Y2139" s="39"/>
      <c r="Z2139" s="37"/>
      <c r="AA2139" s="40"/>
      <c r="AB2139" s="78"/>
      <c r="AC2139" s="40"/>
    </row>
    <row r="2140" spans="4:29" x14ac:dyDescent="0.35">
      <c r="D2140" s="41"/>
      <c r="E2140" s="41"/>
      <c r="F2140" s="41"/>
      <c r="G2140" s="41"/>
      <c r="H2140" s="41"/>
      <c r="I2140" s="42"/>
      <c r="J2140" s="41"/>
      <c r="K2140" s="42"/>
      <c r="L2140" s="41"/>
      <c r="M2140" s="41"/>
      <c r="N2140" s="41"/>
      <c r="O2140" s="41"/>
      <c r="P2140" s="41"/>
      <c r="Q2140" s="41"/>
      <c r="R2140" s="41"/>
      <c r="S2140" s="41"/>
      <c r="T2140" s="41"/>
      <c r="U2140" s="41"/>
      <c r="V2140" s="41"/>
      <c r="W2140" s="41"/>
      <c r="X2140" s="41"/>
      <c r="Y2140" s="43"/>
      <c r="Z2140" s="41"/>
      <c r="AA2140" s="44"/>
      <c r="AB2140" s="79"/>
      <c r="AC2140" s="44"/>
    </row>
    <row r="2141" spans="4:29" x14ac:dyDescent="0.35">
      <c r="D2141" s="37"/>
      <c r="E2141" s="37"/>
      <c r="F2141" s="37"/>
      <c r="G2141" s="37"/>
      <c r="H2141" s="37"/>
      <c r="I2141" s="38"/>
      <c r="J2141" s="37"/>
      <c r="K2141" s="38"/>
      <c r="L2141" s="37"/>
      <c r="M2141" s="37"/>
      <c r="N2141" s="37"/>
      <c r="O2141" s="37"/>
      <c r="P2141" s="37"/>
      <c r="Q2141" s="37"/>
      <c r="R2141" s="37"/>
      <c r="S2141" s="37"/>
      <c r="T2141" s="37"/>
      <c r="U2141" s="37"/>
      <c r="V2141" s="37"/>
      <c r="W2141" s="37"/>
      <c r="X2141" s="37"/>
      <c r="Y2141" s="39"/>
      <c r="Z2141" s="37"/>
      <c r="AA2141" s="40"/>
      <c r="AB2141" s="78"/>
      <c r="AC2141" s="40"/>
    </row>
    <row r="2142" spans="4:29" x14ac:dyDescent="0.35">
      <c r="D2142" s="37"/>
      <c r="E2142" s="37"/>
      <c r="F2142" s="37"/>
      <c r="G2142" s="37"/>
      <c r="H2142" s="37"/>
      <c r="I2142" s="38"/>
      <c r="J2142" s="37"/>
      <c r="K2142" s="38"/>
      <c r="L2142" s="37"/>
      <c r="M2142" s="37"/>
      <c r="N2142" s="37"/>
      <c r="O2142" s="37"/>
      <c r="P2142" s="37"/>
      <c r="Q2142" s="37"/>
      <c r="R2142" s="37"/>
      <c r="S2142" s="37"/>
      <c r="T2142" s="37"/>
      <c r="U2142" s="37"/>
      <c r="V2142" s="37"/>
      <c r="W2142" s="37"/>
      <c r="X2142" s="37"/>
      <c r="Y2142" s="39"/>
      <c r="Z2142" s="37"/>
      <c r="AA2142" s="40"/>
      <c r="AB2142" s="78"/>
      <c r="AC2142" s="40"/>
    </row>
    <row r="2143" spans="4:29" x14ac:dyDescent="0.35">
      <c r="D2143" s="37"/>
      <c r="E2143" s="37"/>
      <c r="F2143" s="37"/>
      <c r="G2143" s="37"/>
      <c r="H2143" s="37"/>
      <c r="I2143" s="38"/>
      <c r="J2143" s="37"/>
      <c r="K2143" s="38"/>
      <c r="L2143" s="37"/>
      <c r="M2143" s="37"/>
      <c r="N2143" s="37"/>
      <c r="O2143" s="37"/>
      <c r="P2143" s="37"/>
      <c r="Q2143" s="37"/>
      <c r="R2143" s="37"/>
      <c r="S2143" s="37"/>
      <c r="T2143" s="37"/>
      <c r="U2143" s="37"/>
      <c r="V2143" s="37"/>
      <c r="W2143" s="37"/>
      <c r="X2143" s="37"/>
      <c r="Y2143" s="39"/>
      <c r="Z2143" s="37"/>
      <c r="AA2143" s="40"/>
      <c r="AB2143" s="78"/>
      <c r="AC2143" s="40"/>
    </row>
    <row r="2144" spans="4:29" x14ac:dyDescent="0.35">
      <c r="D2144" s="37"/>
      <c r="E2144" s="37"/>
      <c r="F2144" s="37"/>
      <c r="G2144" s="37"/>
      <c r="H2144" s="37"/>
      <c r="I2144" s="38"/>
      <c r="J2144" s="37"/>
      <c r="K2144" s="38"/>
      <c r="L2144" s="37"/>
      <c r="M2144" s="37"/>
      <c r="N2144" s="37"/>
      <c r="O2144" s="37"/>
      <c r="P2144" s="37"/>
      <c r="Q2144" s="37"/>
      <c r="R2144" s="37"/>
      <c r="S2144" s="37"/>
      <c r="T2144" s="37"/>
      <c r="U2144" s="37"/>
      <c r="V2144" s="37"/>
      <c r="W2144" s="37"/>
      <c r="X2144" s="37"/>
      <c r="Y2144" s="39"/>
      <c r="Z2144" s="37"/>
      <c r="AA2144" s="40"/>
      <c r="AB2144" s="78"/>
      <c r="AC2144" s="40"/>
    </row>
    <row r="2145" spans="4:29" x14ac:dyDescent="0.35">
      <c r="D2145" s="41"/>
      <c r="E2145" s="41"/>
      <c r="F2145" s="41"/>
      <c r="G2145" s="41"/>
      <c r="H2145" s="41"/>
      <c r="I2145" s="42"/>
      <c r="J2145" s="41"/>
      <c r="K2145" s="42"/>
      <c r="L2145" s="41"/>
      <c r="M2145" s="41"/>
      <c r="N2145" s="41"/>
      <c r="O2145" s="41"/>
      <c r="P2145" s="41"/>
      <c r="Q2145" s="41"/>
      <c r="R2145" s="41"/>
      <c r="S2145" s="41"/>
      <c r="T2145" s="41"/>
      <c r="U2145" s="41"/>
      <c r="V2145" s="41"/>
      <c r="W2145" s="41"/>
      <c r="X2145" s="41"/>
      <c r="Y2145" s="43"/>
      <c r="Z2145" s="41"/>
      <c r="AA2145" s="44"/>
      <c r="AB2145" s="79"/>
      <c r="AC2145" s="44"/>
    </row>
    <row r="2146" spans="4:29" x14ac:dyDescent="0.35">
      <c r="D2146" s="37"/>
      <c r="E2146" s="37"/>
      <c r="F2146" s="37"/>
      <c r="G2146" s="37"/>
      <c r="H2146" s="37"/>
      <c r="I2146" s="38"/>
      <c r="J2146" s="37"/>
      <c r="K2146" s="38"/>
      <c r="L2146" s="37"/>
      <c r="M2146" s="37"/>
      <c r="N2146" s="37"/>
      <c r="O2146" s="37"/>
      <c r="P2146" s="37"/>
      <c r="Q2146" s="37"/>
      <c r="R2146" s="37"/>
      <c r="S2146" s="37"/>
      <c r="T2146" s="37"/>
      <c r="U2146" s="37"/>
      <c r="V2146" s="37"/>
      <c r="W2146" s="37"/>
      <c r="X2146" s="37"/>
      <c r="Y2146" s="39"/>
      <c r="Z2146" s="37"/>
      <c r="AA2146" s="40"/>
      <c r="AB2146" s="78"/>
      <c r="AC2146" s="40"/>
    </row>
    <row r="2147" spans="4:29" x14ac:dyDescent="0.35">
      <c r="D2147" s="37"/>
      <c r="E2147" s="37"/>
      <c r="F2147" s="37"/>
      <c r="G2147" s="37"/>
      <c r="H2147" s="37"/>
      <c r="I2147" s="38"/>
      <c r="J2147" s="37"/>
      <c r="K2147" s="38"/>
      <c r="L2147" s="37"/>
      <c r="M2147" s="37"/>
      <c r="N2147" s="37"/>
      <c r="O2147" s="37"/>
      <c r="P2147" s="37"/>
      <c r="Q2147" s="37"/>
      <c r="R2147" s="37"/>
      <c r="S2147" s="37"/>
      <c r="T2147" s="37"/>
      <c r="U2147" s="37"/>
      <c r="V2147" s="37"/>
      <c r="W2147" s="37"/>
      <c r="X2147" s="37"/>
      <c r="Y2147" s="39"/>
      <c r="Z2147" s="37"/>
      <c r="AA2147" s="40"/>
      <c r="AB2147" s="78"/>
      <c r="AC2147" s="40"/>
    </row>
    <row r="2148" spans="4:29" x14ac:dyDescent="0.35">
      <c r="D2148" s="37"/>
      <c r="E2148" s="37"/>
      <c r="F2148" s="37"/>
      <c r="G2148" s="37"/>
      <c r="H2148" s="37"/>
      <c r="I2148" s="38"/>
      <c r="J2148" s="37"/>
      <c r="K2148" s="38"/>
      <c r="L2148" s="37"/>
      <c r="M2148" s="37"/>
      <c r="N2148" s="37"/>
      <c r="O2148" s="37"/>
      <c r="P2148" s="37"/>
      <c r="Q2148" s="37"/>
      <c r="R2148" s="37"/>
      <c r="S2148" s="37"/>
      <c r="T2148" s="37"/>
      <c r="U2148" s="37"/>
      <c r="V2148" s="37"/>
      <c r="W2148" s="37"/>
      <c r="X2148" s="37"/>
      <c r="Y2148" s="39"/>
      <c r="Z2148" s="37"/>
      <c r="AA2148" s="40"/>
      <c r="AB2148" s="78"/>
      <c r="AC2148" s="40"/>
    </row>
    <row r="2149" spans="4:29" x14ac:dyDescent="0.35">
      <c r="D2149" s="37"/>
      <c r="E2149" s="37"/>
      <c r="F2149" s="37"/>
      <c r="G2149" s="37"/>
      <c r="H2149" s="37"/>
      <c r="I2149" s="38"/>
      <c r="J2149" s="37"/>
      <c r="K2149" s="38"/>
      <c r="L2149" s="37"/>
      <c r="M2149" s="37"/>
      <c r="N2149" s="37"/>
      <c r="O2149" s="37"/>
      <c r="P2149" s="37"/>
      <c r="Q2149" s="37"/>
      <c r="R2149" s="37"/>
      <c r="S2149" s="37"/>
      <c r="T2149" s="37"/>
      <c r="U2149" s="37"/>
      <c r="V2149" s="37"/>
      <c r="W2149" s="37"/>
      <c r="X2149" s="37"/>
      <c r="Y2149" s="39"/>
      <c r="Z2149" s="37"/>
      <c r="AA2149" s="40"/>
      <c r="AB2149" s="78"/>
      <c r="AC2149" s="40"/>
    </row>
    <row r="2150" spans="4:29" x14ac:dyDescent="0.35">
      <c r="D2150" s="37"/>
      <c r="E2150" s="37"/>
      <c r="F2150" s="37"/>
      <c r="G2150" s="37"/>
      <c r="H2150" s="37"/>
      <c r="I2150" s="38"/>
      <c r="J2150" s="37"/>
      <c r="K2150" s="38"/>
      <c r="L2150" s="37"/>
      <c r="M2150" s="37"/>
      <c r="N2150" s="37"/>
      <c r="O2150" s="37"/>
      <c r="P2150" s="37"/>
      <c r="Q2150" s="37"/>
      <c r="R2150" s="37"/>
      <c r="S2150" s="37"/>
      <c r="T2150" s="37"/>
      <c r="U2150" s="37"/>
      <c r="V2150" s="37"/>
      <c r="W2150" s="37"/>
      <c r="X2150" s="37"/>
      <c r="Y2150" s="39"/>
      <c r="Z2150" s="37"/>
      <c r="AA2150" s="40"/>
      <c r="AB2150" s="78"/>
      <c r="AC2150" s="40"/>
    </row>
    <row r="2151" spans="4:29" x14ac:dyDescent="0.35">
      <c r="D2151" s="37"/>
      <c r="E2151" s="37"/>
      <c r="F2151" s="37"/>
      <c r="G2151" s="37"/>
      <c r="H2151" s="37"/>
      <c r="I2151" s="38"/>
      <c r="J2151" s="37"/>
      <c r="K2151" s="38"/>
      <c r="L2151" s="37"/>
      <c r="M2151" s="37"/>
      <c r="N2151" s="37"/>
      <c r="O2151" s="37"/>
      <c r="P2151" s="37"/>
      <c r="Q2151" s="37"/>
      <c r="R2151" s="37"/>
      <c r="S2151" s="37"/>
      <c r="T2151" s="37"/>
      <c r="U2151" s="37"/>
      <c r="V2151" s="37"/>
      <c r="W2151" s="37"/>
      <c r="X2151" s="37"/>
      <c r="Y2151" s="39"/>
      <c r="Z2151" s="37"/>
      <c r="AA2151" s="40"/>
      <c r="AB2151" s="78"/>
      <c r="AC2151" s="40"/>
    </row>
    <row r="2152" spans="4:29" x14ac:dyDescent="0.35">
      <c r="D2152" s="37"/>
      <c r="E2152" s="37"/>
      <c r="F2152" s="37"/>
      <c r="G2152" s="37"/>
      <c r="H2152" s="37"/>
      <c r="I2152" s="38"/>
      <c r="J2152" s="37"/>
      <c r="K2152" s="38"/>
      <c r="L2152" s="37"/>
      <c r="M2152" s="37"/>
      <c r="N2152" s="37"/>
      <c r="O2152" s="37"/>
      <c r="P2152" s="37"/>
      <c r="Q2152" s="37"/>
      <c r="R2152" s="37"/>
      <c r="S2152" s="37"/>
      <c r="T2152" s="37"/>
      <c r="U2152" s="37"/>
      <c r="V2152" s="37"/>
      <c r="W2152" s="37"/>
      <c r="X2152" s="37"/>
      <c r="Y2152" s="39"/>
      <c r="Z2152" s="37"/>
      <c r="AA2152" s="40"/>
      <c r="AB2152" s="78"/>
      <c r="AC2152" s="40"/>
    </row>
    <row r="2153" spans="4:29" x14ac:dyDescent="0.35">
      <c r="D2153" s="41"/>
      <c r="E2153" s="41"/>
      <c r="F2153" s="41"/>
      <c r="G2153" s="41"/>
      <c r="H2153" s="41"/>
      <c r="I2153" s="42"/>
      <c r="J2153" s="41"/>
      <c r="K2153" s="42"/>
      <c r="L2153" s="41"/>
      <c r="M2153" s="41"/>
      <c r="N2153" s="41"/>
      <c r="O2153" s="41"/>
      <c r="P2153" s="41"/>
      <c r="Q2153" s="41"/>
      <c r="R2153" s="41"/>
      <c r="S2153" s="41"/>
      <c r="T2153" s="41"/>
      <c r="U2153" s="41"/>
      <c r="V2153" s="41"/>
      <c r="W2153" s="41"/>
      <c r="X2153" s="41"/>
      <c r="Y2153" s="43"/>
      <c r="Z2153" s="41"/>
      <c r="AA2153" s="44"/>
      <c r="AB2153" s="79"/>
      <c r="AC2153" s="44"/>
    </row>
    <row r="2154" spans="4:29" x14ac:dyDescent="0.35">
      <c r="D2154" s="37"/>
      <c r="E2154" s="37"/>
      <c r="F2154" s="37"/>
      <c r="G2154" s="37"/>
      <c r="H2154" s="37"/>
      <c r="I2154" s="38"/>
      <c r="J2154" s="37"/>
      <c r="K2154" s="38"/>
      <c r="L2154" s="37"/>
      <c r="M2154" s="37"/>
      <c r="N2154" s="37"/>
      <c r="O2154" s="37"/>
      <c r="P2154" s="37"/>
      <c r="Q2154" s="37"/>
      <c r="R2154" s="37"/>
      <c r="S2154" s="37"/>
      <c r="T2154" s="37"/>
      <c r="U2154" s="37"/>
      <c r="V2154" s="37"/>
      <c r="W2154" s="37"/>
      <c r="X2154" s="37"/>
      <c r="Y2154" s="39"/>
      <c r="Z2154" s="37"/>
      <c r="AA2154" s="40"/>
      <c r="AB2154" s="78"/>
      <c r="AC2154" s="40"/>
    </row>
    <row r="2155" spans="4:29" x14ac:dyDescent="0.35">
      <c r="D2155" s="37"/>
      <c r="E2155" s="37"/>
      <c r="F2155" s="37"/>
      <c r="G2155" s="37"/>
      <c r="H2155" s="37"/>
      <c r="I2155" s="38"/>
      <c r="J2155" s="37"/>
      <c r="K2155" s="38"/>
      <c r="L2155" s="37"/>
      <c r="M2155" s="37"/>
      <c r="N2155" s="37"/>
      <c r="O2155" s="37"/>
      <c r="P2155" s="37"/>
      <c r="Q2155" s="37"/>
      <c r="R2155" s="37"/>
      <c r="S2155" s="37"/>
      <c r="T2155" s="37"/>
      <c r="U2155" s="37"/>
      <c r="V2155" s="37"/>
      <c r="W2155" s="37"/>
      <c r="X2155" s="37"/>
      <c r="Y2155" s="39"/>
      <c r="Z2155" s="37"/>
      <c r="AA2155" s="40"/>
      <c r="AB2155" s="78"/>
      <c r="AC2155" s="40"/>
    </row>
    <row r="2156" spans="4:29" x14ac:dyDescent="0.35">
      <c r="D2156" s="37"/>
      <c r="E2156" s="37"/>
      <c r="F2156" s="37"/>
      <c r="G2156" s="37"/>
      <c r="H2156" s="37"/>
      <c r="I2156" s="38"/>
      <c r="J2156" s="37"/>
      <c r="K2156" s="38"/>
      <c r="L2156" s="37"/>
      <c r="M2156" s="37"/>
      <c r="N2156" s="37"/>
      <c r="O2156" s="37"/>
      <c r="P2156" s="37"/>
      <c r="Q2156" s="37"/>
      <c r="R2156" s="37"/>
      <c r="S2156" s="37"/>
      <c r="T2156" s="37"/>
      <c r="U2156" s="37"/>
      <c r="V2156" s="37"/>
      <c r="W2156" s="37"/>
      <c r="X2156" s="37"/>
      <c r="Y2156" s="39"/>
      <c r="Z2156" s="37"/>
      <c r="AA2156" s="40"/>
      <c r="AB2156" s="78"/>
      <c r="AC2156" s="40"/>
    </row>
    <row r="2157" spans="4:29" x14ac:dyDescent="0.35">
      <c r="D2157" s="37"/>
      <c r="E2157" s="37"/>
      <c r="F2157" s="37"/>
      <c r="G2157" s="37"/>
      <c r="H2157" s="37"/>
      <c r="I2157" s="38"/>
      <c r="J2157" s="37"/>
      <c r="K2157" s="38"/>
      <c r="L2157" s="37"/>
      <c r="M2157" s="37"/>
      <c r="N2157" s="37"/>
      <c r="O2157" s="37"/>
      <c r="P2157" s="37"/>
      <c r="Q2157" s="37"/>
      <c r="R2157" s="37"/>
      <c r="S2157" s="37"/>
      <c r="T2157" s="37"/>
      <c r="U2157" s="37"/>
      <c r="V2157" s="37"/>
      <c r="W2157" s="37"/>
      <c r="X2157" s="37"/>
      <c r="Y2157" s="39"/>
      <c r="Z2157" s="37"/>
      <c r="AA2157" s="40"/>
      <c r="AB2157" s="78"/>
      <c r="AC2157" s="40"/>
    </row>
    <row r="2158" spans="4:29" x14ac:dyDescent="0.35">
      <c r="D2158" s="37"/>
      <c r="E2158" s="37"/>
      <c r="F2158" s="37"/>
      <c r="G2158" s="37"/>
      <c r="H2158" s="37"/>
      <c r="I2158" s="38"/>
      <c r="J2158" s="37"/>
      <c r="K2158" s="38"/>
      <c r="L2158" s="37"/>
      <c r="M2158" s="37"/>
      <c r="N2158" s="37"/>
      <c r="O2158" s="37"/>
      <c r="P2158" s="37"/>
      <c r="Q2158" s="37"/>
      <c r="R2158" s="37"/>
      <c r="S2158" s="37"/>
      <c r="T2158" s="37"/>
      <c r="U2158" s="37"/>
      <c r="V2158" s="37"/>
      <c r="W2158" s="37"/>
      <c r="X2158" s="37"/>
      <c r="Y2158" s="39"/>
      <c r="Z2158" s="37"/>
      <c r="AA2158" s="40"/>
      <c r="AB2158" s="78"/>
      <c r="AC2158" s="40"/>
    </row>
    <row r="2159" spans="4:29" x14ac:dyDescent="0.35">
      <c r="D2159" s="37"/>
      <c r="E2159" s="37"/>
      <c r="F2159" s="37"/>
      <c r="G2159" s="37"/>
      <c r="H2159" s="37"/>
      <c r="I2159" s="38"/>
      <c r="J2159" s="37"/>
      <c r="K2159" s="38"/>
      <c r="L2159" s="37"/>
      <c r="M2159" s="37"/>
      <c r="N2159" s="37"/>
      <c r="O2159" s="37"/>
      <c r="P2159" s="37"/>
      <c r="Q2159" s="37"/>
      <c r="R2159" s="37"/>
      <c r="S2159" s="37"/>
      <c r="T2159" s="37"/>
      <c r="U2159" s="37"/>
      <c r="V2159" s="37"/>
      <c r="W2159" s="37"/>
      <c r="X2159" s="37"/>
      <c r="Y2159" s="39"/>
      <c r="Z2159" s="37"/>
      <c r="AA2159" s="40"/>
      <c r="AB2159" s="78"/>
      <c r="AC2159" s="40"/>
    </row>
    <row r="2160" spans="4:29" x14ac:dyDescent="0.35">
      <c r="D2160" s="37"/>
      <c r="E2160" s="37"/>
      <c r="F2160" s="37"/>
      <c r="G2160" s="37"/>
      <c r="H2160" s="37"/>
      <c r="I2160" s="38"/>
      <c r="J2160" s="37"/>
      <c r="K2160" s="38"/>
      <c r="L2160" s="37"/>
      <c r="M2160" s="37"/>
      <c r="N2160" s="37"/>
      <c r="O2160" s="37"/>
      <c r="P2160" s="37"/>
      <c r="Q2160" s="37"/>
      <c r="R2160" s="37"/>
      <c r="S2160" s="37"/>
      <c r="T2160" s="37"/>
      <c r="U2160" s="37"/>
      <c r="V2160" s="37"/>
      <c r="W2160" s="37"/>
      <c r="X2160" s="37"/>
      <c r="Y2160" s="39"/>
      <c r="Z2160" s="37"/>
      <c r="AA2160" s="40"/>
      <c r="AB2160" s="78"/>
      <c r="AC2160" s="40"/>
    </row>
    <row r="2161" spans="4:29" x14ac:dyDescent="0.35">
      <c r="D2161" s="41"/>
      <c r="E2161" s="41"/>
      <c r="F2161" s="41"/>
      <c r="G2161" s="41"/>
      <c r="H2161" s="41"/>
      <c r="I2161" s="42"/>
      <c r="J2161" s="41"/>
      <c r="K2161" s="42"/>
      <c r="L2161" s="41"/>
      <c r="M2161" s="41"/>
      <c r="N2161" s="41"/>
      <c r="O2161" s="41"/>
      <c r="P2161" s="41"/>
      <c r="Q2161" s="41"/>
      <c r="R2161" s="41"/>
      <c r="S2161" s="41"/>
      <c r="T2161" s="41"/>
      <c r="U2161" s="41"/>
      <c r="V2161" s="41"/>
      <c r="W2161" s="41"/>
      <c r="X2161" s="41"/>
      <c r="Y2161" s="43"/>
      <c r="Z2161" s="41"/>
      <c r="AA2161" s="44"/>
      <c r="AB2161" s="79"/>
      <c r="AC2161" s="44"/>
    </row>
    <row r="2162" spans="4:29" x14ac:dyDescent="0.35">
      <c r="D2162" s="37"/>
      <c r="E2162" s="37"/>
      <c r="F2162" s="37"/>
      <c r="G2162" s="37"/>
      <c r="H2162" s="37"/>
      <c r="I2162" s="38"/>
      <c r="J2162" s="37"/>
      <c r="K2162" s="38"/>
      <c r="L2162" s="37"/>
      <c r="M2162" s="37"/>
      <c r="N2162" s="37"/>
      <c r="O2162" s="37"/>
      <c r="P2162" s="37"/>
      <c r="Q2162" s="37"/>
      <c r="R2162" s="37"/>
      <c r="S2162" s="37"/>
      <c r="T2162" s="37"/>
      <c r="U2162" s="37"/>
      <c r="V2162" s="37"/>
      <c r="W2162" s="37"/>
      <c r="X2162" s="37"/>
      <c r="Y2162" s="39"/>
      <c r="Z2162" s="37"/>
      <c r="AA2162" s="40"/>
      <c r="AB2162" s="78"/>
      <c r="AC2162" s="40"/>
    </row>
    <row r="2163" spans="4:29" x14ac:dyDescent="0.35">
      <c r="D2163" s="37"/>
      <c r="E2163" s="37"/>
      <c r="F2163" s="37"/>
      <c r="G2163" s="37"/>
      <c r="H2163" s="37"/>
      <c r="I2163" s="38"/>
      <c r="J2163" s="37"/>
      <c r="K2163" s="38"/>
      <c r="L2163" s="37"/>
      <c r="M2163" s="37"/>
      <c r="N2163" s="37"/>
      <c r="O2163" s="37"/>
      <c r="P2163" s="37"/>
      <c r="Q2163" s="37"/>
      <c r="R2163" s="37"/>
      <c r="S2163" s="37"/>
      <c r="T2163" s="37"/>
      <c r="U2163" s="37"/>
      <c r="V2163" s="37"/>
      <c r="W2163" s="37"/>
      <c r="X2163" s="37"/>
      <c r="Y2163" s="39"/>
      <c r="Z2163" s="37"/>
      <c r="AA2163" s="40"/>
      <c r="AB2163" s="78"/>
      <c r="AC2163" s="40"/>
    </row>
    <row r="2164" spans="4:29" x14ac:dyDescent="0.35">
      <c r="D2164" s="37"/>
      <c r="E2164" s="37"/>
      <c r="F2164" s="37"/>
      <c r="G2164" s="37"/>
      <c r="H2164" s="37"/>
      <c r="I2164" s="38"/>
      <c r="J2164" s="37"/>
      <c r="K2164" s="38"/>
      <c r="L2164" s="37"/>
      <c r="M2164" s="37"/>
      <c r="N2164" s="37"/>
      <c r="O2164" s="37"/>
      <c r="P2164" s="37"/>
      <c r="Q2164" s="37"/>
      <c r="R2164" s="37"/>
      <c r="S2164" s="37"/>
      <c r="T2164" s="37"/>
      <c r="U2164" s="37"/>
      <c r="V2164" s="37"/>
      <c r="W2164" s="37"/>
      <c r="X2164" s="37"/>
      <c r="Y2164" s="39"/>
      <c r="Z2164" s="37"/>
      <c r="AA2164" s="40"/>
      <c r="AB2164" s="78"/>
      <c r="AC2164" s="40"/>
    </row>
    <row r="2165" spans="4:29" x14ac:dyDescent="0.35">
      <c r="D2165" s="37"/>
      <c r="E2165" s="37"/>
      <c r="F2165" s="37"/>
      <c r="G2165" s="37"/>
      <c r="H2165" s="37"/>
      <c r="I2165" s="38"/>
      <c r="J2165" s="37"/>
      <c r="K2165" s="38"/>
      <c r="L2165" s="37"/>
      <c r="M2165" s="37"/>
      <c r="N2165" s="37"/>
      <c r="O2165" s="37"/>
      <c r="P2165" s="37"/>
      <c r="Q2165" s="37"/>
      <c r="R2165" s="37"/>
      <c r="S2165" s="37"/>
      <c r="T2165" s="37"/>
      <c r="U2165" s="37"/>
      <c r="V2165" s="37"/>
      <c r="W2165" s="37"/>
      <c r="X2165" s="37"/>
      <c r="Y2165" s="39"/>
      <c r="Z2165" s="37"/>
      <c r="AA2165" s="40"/>
      <c r="AB2165" s="78"/>
      <c r="AC2165" s="40"/>
    </row>
    <row r="2166" spans="4:29" x14ac:dyDescent="0.35">
      <c r="D2166" s="37"/>
      <c r="E2166" s="37"/>
      <c r="F2166" s="37"/>
      <c r="G2166" s="37"/>
      <c r="H2166" s="37"/>
      <c r="I2166" s="38"/>
      <c r="J2166" s="37"/>
      <c r="K2166" s="38"/>
      <c r="L2166" s="37"/>
      <c r="M2166" s="37"/>
      <c r="N2166" s="37"/>
      <c r="O2166" s="37"/>
      <c r="P2166" s="37"/>
      <c r="Q2166" s="37"/>
      <c r="R2166" s="37"/>
      <c r="S2166" s="37"/>
      <c r="T2166" s="37"/>
      <c r="U2166" s="37"/>
      <c r="V2166" s="37"/>
      <c r="W2166" s="37"/>
      <c r="X2166" s="37"/>
      <c r="Y2166" s="39"/>
      <c r="Z2166" s="37"/>
      <c r="AA2166" s="40"/>
      <c r="AB2166" s="78"/>
      <c r="AC2166" s="40"/>
    </row>
    <row r="2167" spans="4:29" x14ac:dyDescent="0.35">
      <c r="D2167" s="41"/>
      <c r="E2167" s="41"/>
      <c r="F2167" s="41"/>
      <c r="G2167" s="41"/>
      <c r="H2167" s="41"/>
      <c r="I2167" s="42"/>
      <c r="J2167" s="41"/>
      <c r="K2167" s="42"/>
      <c r="L2167" s="41"/>
      <c r="M2167" s="41"/>
      <c r="N2167" s="41"/>
      <c r="O2167" s="41"/>
      <c r="P2167" s="41"/>
      <c r="Q2167" s="41"/>
      <c r="R2167" s="41"/>
      <c r="S2167" s="41"/>
      <c r="T2167" s="41"/>
      <c r="U2167" s="41"/>
      <c r="V2167" s="41"/>
      <c r="W2167" s="41"/>
      <c r="X2167" s="41"/>
      <c r="Y2167" s="43"/>
      <c r="Z2167" s="41"/>
      <c r="AA2167" s="44"/>
      <c r="AB2167" s="79"/>
      <c r="AC2167" s="44"/>
    </row>
    <row r="2168" spans="4:29" x14ac:dyDescent="0.35">
      <c r="D2168" s="37"/>
      <c r="E2168" s="37"/>
      <c r="F2168" s="37"/>
      <c r="G2168" s="37"/>
      <c r="H2168" s="37"/>
      <c r="I2168" s="38"/>
      <c r="J2168" s="37"/>
      <c r="K2168" s="38"/>
      <c r="L2168" s="37"/>
      <c r="M2168" s="37"/>
      <c r="N2168" s="37"/>
      <c r="O2168" s="37"/>
      <c r="P2168" s="37"/>
      <c r="Q2168" s="37"/>
      <c r="R2168" s="37"/>
      <c r="S2168" s="37"/>
      <c r="T2168" s="37"/>
      <c r="U2168" s="37"/>
      <c r="V2168" s="37"/>
      <c r="W2168" s="37"/>
      <c r="X2168" s="37"/>
      <c r="Y2168" s="39"/>
      <c r="Z2168" s="37"/>
      <c r="AA2168" s="40"/>
      <c r="AB2168" s="78"/>
      <c r="AC2168" s="40"/>
    </row>
    <row r="2169" spans="4:29" x14ac:dyDescent="0.35">
      <c r="D2169" s="37"/>
      <c r="E2169" s="37"/>
      <c r="F2169" s="37"/>
      <c r="G2169" s="37"/>
      <c r="H2169" s="37"/>
      <c r="I2169" s="38"/>
      <c r="J2169" s="37"/>
      <c r="K2169" s="38"/>
      <c r="L2169" s="37"/>
      <c r="M2169" s="37"/>
      <c r="N2169" s="37"/>
      <c r="O2169" s="37"/>
      <c r="P2169" s="37"/>
      <c r="Q2169" s="37"/>
      <c r="R2169" s="37"/>
      <c r="S2169" s="37"/>
      <c r="T2169" s="37"/>
      <c r="U2169" s="37"/>
      <c r="V2169" s="37"/>
      <c r="W2169" s="37"/>
      <c r="X2169" s="37"/>
      <c r="Y2169" s="39"/>
      <c r="Z2169" s="37"/>
      <c r="AA2169" s="40"/>
      <c r="AB2169" s="78"/>
      <c r="AC2169" s="40"/>
    </row>
    <row r="2170" spans="4:29" x14ac:dyDescent="0.35">
      <c r="D2170" s="41"/>
      <c r="E2170" s="41"/>
      <c r="F2170" s="41"/>
      <c r="G2170" s="41"/>
      <c r="H2170" s="41"/>
      <c r="I2170" s="42"/>
      <c r="J2170" s="41"/>
      <c r="K2170" s="42"/>
      <c r="L2170" s="41"/>
      <c r="M2170" s="41"/>
      <c r="N2170" s="41"/>
      <c r="O2170" s="41"/>
      <c r="P2170" s="41"/>
      <c r="Q2170" s="41"/>
      <c r="R2170" s="41"/>
      <c r="S2170" s="41"/>
      <c r="T2170" s="41"/>
      <c r="U2170" s="41"/>
      <c r="V2170" s="41"/>
      <c r="W2170" s="41"/>
      <c r="X2170" s="41"/>
      <c r="Y2170" s="43"/>
      <c r="Z2170" s="41"/>
      <c r="AA2170" s="44"/>
      <c r="AB2170" s="79"/>
      <c r="AC2170" s="44"/>
    </row>
    <row r="2171" spans="4:29" x14ac:dyDescent="0.35">
      <c r="D2171" s="37"/>
      <c r="E2171" s="37"/>
      <c r="F2171" s="37"/>
      <c r="G2171" s="37"/>
      <c r="H2171" s="37"/>
      <c r="I2171" s="38"/>
      <c r="J2171" s="37"/>
      <c r="K2171" s="38"/>
      <c r="L2171" s="37"/>
      <c r="M2171" s="37"/>
      <c r="N2171" s="37"/>
      <c r="O2171" s="37"/>
      <c r="P2171" s="37"/>
      <c r="Q2171" s="37"/>
      <c r="R2171" s="37"/>
      <c r="S2171" s="37"/>
      <c r="T2171" s="37"/>
      <c r="U2171" s="37"/>
      <c r="V2171" s="37"/>
      <c r="W2171" s="37"/>
      <c r="X2171" s="37"/>
      <c r="Y2171" s="39"/>
      <c r="Z2171" s="37"/>
      <c r="AA2171" s="40"/>
      <c r="AB2171" s="78"/>
      <c r="AC2171" s="40"/>
    </row>
    <row r="2172" spans="4:29" x14ac:dyDescent="0.35">
      <c r="D2172" s="37"/>
      <c r="E2172" s="37"/>
      <c r="F2172" s="37"/>
      <c r="G2172" s="37"/>
      <c r="H2172" s="37"/>
      <c r="I2172" s="38"/>
      <c r="J2172" s="37"/>
      <c r="K2172" s="38"/>
      <c r="L2172" s="37"/>
      <c r="M2172" s="37"/>
      <c r="N2172" s="37"/>
      <c r="O2172" s="37"/>
      <c r="P2172" s="37"/>
      <c r="Q2172" s="37"/>
      <c r="R2172" s="37"/>
      <c r="S2172" s="37"/>
      <c r="T2172" s="37"/>
      <c r="U2172" s="37"/>
      <c r="V2172" s="37"/>
      <c r="W2172" s="37"/>
      <c r="X2172" s="37"/>
      <c r="Y2172" s="39"/>
      <c r="Z2172" s="37"/>
      <c r="AA2172" s="40"/>
      <c r="AB2172" s="78"/>
      <c r="AC2172" s="40"/>
    </row>
    <row r="2173" spans="4:29" x14ac:dyDescent="0.35">
      <c r="D2173" s="37"/>
      <c r="E2173" s="37"/>
      <c r="F2173" s="37"/>
      <c r="G2173" s="37"/>
      <c r="H2173" s="37"/>
      <c r="I2173" s="38"/>
      <c r="J2173" s="37"/>
      <c r="K2173" s="38"/>
      <c r="L2173" s="37"/>
      <c r="M2173" s="37"/>
      <c r="N2173" s="37"/>
      <c r="O2173" s="37"/>
      <c r="P2173" s="37"/>
      <c r="Q2173" s="37"/>
      <c r="R2173" s="37"/>
      <c r="S2173" s="37"/>
      <c r="T2173" s="37"/>
      <c r="U2173" s="37"/>
      <c r="V2173" s="37"/>
      <c r="W2173" s="37"/>
      <c r="X2173" s="37"/>
      <c r="Y2173" s="39"/>
      <c r="Z2173" s="37"/>
      <c r="AA2173" s="40"/>
      <c r="AB2173" s="78"/>
      <c r="AC2173" s="40"/>
    </row>
    <row r="2174" spans="4:29" x14ac:dyDescent="0.35">
      <c r="D2174" s="37"/>
      <c r="E2174" s="37"/>
      <c r="F2174" s="37"/>
      <c r="G2174" s="37"/>
      <c r="H2174" s="37"/>
      <c r="I2174" s="38"/>
      <c r="J2174" s="37"/>
      <c r="K2174" s="38"/>
      <c r="L2174" s="37"/>
      <c r="M2174" s="37"/>
      <c r="N2174" s="37"/>
      <c r="O2174" s="37"/>
      <c r="P2174" s="37"/>
      <c r="Q2174" s="37"/>
      <c r="R2174" s="37"/>
      <c r="S2174" s="37"/>
      <c r="T2174" s="37"/>
      <c r="U2174" s="37"/>
      <c r="V2174" s="37"/>
      <c r="W2174" s="37"/>
      <c r="X2174" s="37"/>
      <c r="Y2174" s="39"/>
      <c r="Z2174" s="37"/>
      <c r="AA2174" s="40"/>
      <c r="AB2174" s="78"/>
      <c r="AC2174" s="40"/>
    </row>
    <row r="2175" spans="4:29" x14ac:dyDescent="0.35">
      <c r="D2175" s="37"/>
      <c r="E2175" s="37"/>
      <c r="F2175" s="37"/>
      <c r="G2175" s="37"/>
      <c r="H2175" s="37"/>
      <c r="I2175" s="38"/>
      <c r="J2175" s="37"/>
      <c r="K2175" s="38"/>
      <c r="L2175" s="37"/>
      <c r="M2175" s="37"/>
      <c r="N2175" s="37"/>
      <c r="O2175" s="37"/>
      <c r="P2175" s="37"/>
      <c r="Q2175" s="37"/>
      <c r="R2175" s="37"/>
      <c r="S2175" s="37"/>
      <c r="T2175" s="37"/>
      <c r="U2175" s="37"/>
      <c r="V2175" s="37"/>
      <c r="W2175" s="37"/>
      <c r="X2175" s="37"/>
      <c r="Y2175" s="39"/>
      <c r="Z2175" s="37"/>
      <c r="AA2175" s="40"/>
      <c r="AB2175" s="78"/>
      <c r="AC2175" s="40"/>
    </row>
    <row r="2176" spans="4:29" x14ac:dyDescent="0.35">
      <c r="D2176" s="41"/>
      <c r="E2176" s="41"/>
      <c r="F2176" s="41"/>
      <c r="G2176" s="41"/>
      <c r="H2176" s="41"/>
      <c r="I2176" s="42"/>
      <c r="J2176" s="41"/>
      <c r="K2176" s="42"/>
      <c r="L2176" s="41"/>
      <c r="M2176" s="41"/>
      <c r="N2176" s="41"/>
      <c r="O2176" s="41"/>
      <c r="P2176" s="41"/>
      <c r="Q2176" s="41"/>
      <c r="R2176" s="41"/>
      <c r="S2176" s="41"/>
      <c r="T2176" s="41"/>
      <c r="U2176" s="41"/>
      <c r="V2176" s="41"/>
      <c r="W2176" s="41"/>
      <c r="X2176" s="41"/>
      <c r="Y2176" s="43"/>
      <c r="Z2176" s="41"/>
      <c r="AA2176" s="44"/>
      <c r="AB2176" s="79"/>
      <c r="AC2176" s="44"/>
    </row>
    <row r="2177" spans="4:29" x14ac:dyDescent="0.35">
      <c r="D2177" s="37"/>
      <c r="E2177" s="37"/>
      <c r="F2177" s="37"/>
      <c r="G2177" s="37"/>
      <c r="H2177" s="37"/>
      <c r="I2177" s="38"/>
      <c r="J2177" s="37"/>
      <c r="K2177" s="38"/>
      <c r="L2177" s="37"/>
      <c r="M2177" s="37"/>
      <c r="N2177" s="37"/>
      <c r="O2177" s="37"/>
      <c r="P2177" s="37"/>
      <c r="Q2177" s="37"/>
      <c r="R2177" s="37"/>
      <c r="S2177" s="37"/>
      <c r="T2177" s="37"/>
      <c r="U2177" s="37"/>
      <c r="V2177" s="37"/>
      <c r="W2177" s="37"/>
      <c r="X2177" s="37"/>
      <c r="Y2177" s="39"/>
      <c r="Z2177" s="37"/>
      <c r="AA2177" s="40"/>
      <c r="AB2177" s="78"/>
      <c r="AC2177" s="40"/>
    </row>
    <row r="2178" spans="4:29" x14ac:dyDescent="0.35">
      <c r="D2178" s="37"/>
      <c r="E2178" s="37"/>
      <c r="F2178" s="37"/>
      <c r="G2178" s="37"/>
      <c r="H2178" s="37"/>
      <c r="I2178" s="38"/>
      <c r="J2178" s="37"/>
      <c r="K2178" s="38"/>
      <c r="L2178" s="37"/>
      <c r="M2178" s="37"/>
      <c r="N2178" s="37"/>
      <c r="O2178" s="37"/>
      <c r="P2178" s="37"/>
      <c r="Q2178" s="37"/>
      <c r="R2178" s="37"/>
      <c r="S2178" s="37"/>
      <c r="T2178" s="37"/>
      <c r="U2178" s="37"/>
      <c r="V2178" s="37"/>
      <c r="W2178" s="37"/>
      <c r="X2178" s="37"/>
      <c r="Y2178" s="39"/>
      <c r="Z2178" s="37"/>
      <c r="AA2178" s="40"/>
      <c r="AB2178" s="78"/>
      <c r="AC2178" s="40"/>
    </row>
    <row r="2179" spans="4:29" x14ac:dyDescent="0.35">
      <c r="D2179" s="37"/>
      <c r="E2179" s="37"/>
      <c r="F2179" s="37"/>
      <c r="G2179" s="37"/>
      <c r="H2179" s="37"/>
      <c r="I2179" s="38"/>
      <c r="J2179" s="37"/>
      <c r="K2179" s="38"/>
      <c r="L2179" s="37"/>
      <c r="M2179" s="37"/>
      <c r="N2179" s="37"/>
      <c r="O2179" s="37"/>
      <c r="P2179" s="37"/>
      <c r="Q2179" s="37"/>
      <c r="R2179" s="37"/>
      <c r="S2179" s="37"/>
      <c r="T2179" s="37"/>
      <c r="U2179" s="37"/>
      <c r="V2179" s="37"/>
      <c r="W2179" s="37"/>
      <c r="X2179" s="37"/>
      <c r="Y2179" s="39"/>
      <c r="Z2179" s="37"/>
      <c r="AA2179" s="40"/>
      <c r="AB2179" s="78"/>
      <c r="AC2179" s="40"/>
    </row>
    <row r="2180" spans="4:29" x14ac:dyDescent="0.35">
      <c r="D2180" s="41"/>
      <c r="E2180" s="41"/>
      <c r="F2180" s="41"/>
      <c r="G2180" s="41"/>
      <c r="H2180" s="41"/>
      <c r="I2180" s="42"/>
      <c r="J2180" s="41"/>
      <c r="K2180" s="42"/>
      <c r="L2180" s="41"/>
      <c r="M2180" s="41"/>
      <c r="N2180" s="41"/>
      <c r="O2180" s="41"/>
      <c r="P2180" s="41"/>
      <c r="Q2180" s="41"/>
      <c r="R2180" s="41"/>
      <c r="S2180" s="41"/>
      <c r="T2180" s="41"/>
      <c r="U2180" s="41"/>
      <c r="V2180" s="41"/>
      <c r="W2180" s="41"/>
      <c r="X2180" s="41"/>
      <c r="Y2180" s="43"/>
      <c r="Z2180" s="41"/>
      <c r="AA2180" s="44"/>
      <c r="AB2180" s="79"/>
      <c r="AC2180" s="44"/>
    </row>
    <row r="2181" spans="4:29" x14ac:dyDescent="0.35">
      <c r="D2181" s="37"/>
      <c r="E2181" s="37"/>
      <c r="F2181" s="37"/>
      <c r="G2181" s="37"/>
      <c r="H2181" s="37"/>
      <c r="I2181" s="38"/>
      <c r="J2181" s="37"/>
      <c r="K2181" s="38"/>
      <c r="L2181" s="37"/>
      <c r="M2181" s="37"/>
      <c r="N2181" s="37"/>
      <c r="O2181" s="37"/>
      <c r="P2181" s="37"/>
      <c r="Q2181" s="37"/>
      <c r="R2181" s="37"/>
      <c r="S2181" s="37"/>
      <c r="T2181" s="37"/>
      <c r="U2181" s="37"/>
      <c r="V2181" s="37"/>
      <c r="W2181" s="37"/>
      <c r="X2181" s="37"/>
      <c r="Y2181" s="39"/>
      <c r="Z2181" s="37"/>
      <c r="AA2181" s="40"/>
      <c r="AB2181" s="78"/>
      <c r="AC2181" s="40"/>
    </row>
    <row r="2182" spans="4:29" x14ac:dyDescent="0.35">
      <c r="D2182" s="37"/>
      <c r="E2182" s="37"/>
      <c r="F2182" s="37"/>
      <c r="G2182" s="37"/>
      <c r="H2182" s="37"/>
      <c r="I2182" s="38"/>
      <c r="J2182" s="37"/>
      <c r="K2182" s="38"/>
      <c r="L2182" s="37"/>
      <c r="M2182" s="37"/>
      <c r="N2182" s="37"/>
      <c r="O2182" s="37"/>
      <c r="P2182" s="37"/>
      <c r="Q2182" s="37"/>
      <c r="R2182" s="37"/>
      <c r="S2182" s="37"/>
      <c r="T2182" s="37"/>
      <c r="U2182" s="37"/>
      <c r="V2182" s="37"/>
      <c r="W2182" s="37"/>
      <c r="X2182" s="37"/>
      <c r="Y2182" s="39"/>
      <c r="Z2182" s="37"/>
      <c r="AA2182" s="40"/>
      <c r="AB2182" s="78"/>
      <c r="AC2182" s="40"/>
    </row>
    <row r="2183" spans="4:29" x14ac:dyDescent="0.35">
      <c r="D2183" s="37"/>
      <c r="E2183" s="37"/>
      <c r="F2183" s="37"/>
      <c r="G2183" s="37"/>
      <c r="H2183" s="37"/>
      <c r="I2183" s="38"/>
      <c r="J2183" s="37"/>
      <c r="K2183" s="38"/>
      <c r="L2183" s="37"/>
      <c r="M2183" s="37"/>
      <c r="N2183" s="37"/>
      <c r="O2183" s="37"/>
      <c r="P2183" s="37"/>
      <c r="Q2183" s="37"/>
      <c r="R2183" s="37"/>
      <c r="S2183" s="37"/>
      <c r="T2183" s="37"/>
      <c r="U2183" s="37"/>
      <c r="V2183" s="37"/>
      <c r="W2183" s="37"/>
      <c r="X2183" s="37"/>
      <c r="Y2183" s="39"/>
      <c r="Z2183" s="37"/>
      <c r="AA2183" s="40"/>
      <c r="AB2183" s="78"/>
      <c r="AC2183" s="40"/>
    </row>
    <row r="2184" spans="4:29" x14ac:dyDescent="0.35">
      <c r="D2184" s="37"/>
      <c r="E2184" s="37"/>
      <c r="F2184" s="37"/>
      <c r="G2184" s="37"/>
      <c r="H2184" s="37"/>
      <c r="I2184" s="38"/>
      <c r="J2184" s="37"/>
      <c r="K2184" s="38"/>
      <c r="L2184" s="37"/>
      <c r="M2184" s="37"/>
      <c r="N2184" s="37"/>
      <c r="O2184" s="37"/>
      <c r="P2184" s="37"/>
      <c r="Q2184" s="37"/>
      <c r="R2184" s="37"/>
      <c r="S2184" s="37"/>
      <c r="T2184" s="37"/>
      <c r="U2184" s="37"/>
      <c r="V2184" s="37"/>
      <c r="W2184" s="37"/>
      <c r="X2184" s="37"/>
      <c r="Y2184" s="39"/>
      <c r="Z2184" s="37"/>
      <c r="AA2184" s="40"/>
      <c r="AB2184" s="78"/>
      <c r="AC2184" s="40"/>
    </row>
    <row r="2185" spans="4:29" x14ac:dyDescent="0.35">
      <c r="D2185" s="37"/>
      <c r="E2185" s="37"/>
      <c r="F2185" s="37"/>
      <c r="G2185" s="37"/>
      <c r="H2185" s="37"/>
      <c r="I2185" s="38"/>
      <c r="J2185" s="37"/>
      <c r="K2185" s="38"/>
      <c r="L2185" s="37"/>
      <c r="M2185" s="37"/>
      <c r="N2185" s="37"/>
      <c r="O2185" s="37"/>
      <c r="P2185" s="37"/>
      <c r="Q2185" s="37"/>
      <c r="R2185" s="37"/>
      <c r="S2185" s="37"/>
      <c r="T2185" s="37"/>
      <c r="U2185" s="37"/>
      <c r="V2185" s="37"/>
      <c r="W2185" s="37"/>
      <c r="X2185" s="37"/>
      <c r="Y2185" s="39"/>
      <c r="Z2185" s="37"/>
      <c r="AA2185" s="40"/>
      <c r="AB2185" s="78"/>
      <c r="AC2185" s="40"/>
    </row>
    <row r="2186" spans="4:29" x14ac:dyDescent="0.35">
      <c r="D2186" s="41"/>
      <c r="E2186" s="41"/>
      <c r="F2186" s="41"/>
      <c r="G2186" s="41"/>
      <c r="H2186" s="41"/>
      <c r="I2186" s="42"/>
      <c r="J2186" s="41"/>
      <c r="K2186" s="42"/>
      <c r="L2186" s="41"/>
      <c r="M2186" s="41"/>
      <c r="N2186" s="41"/>
      <c r="O2186" s="41"/>
      <c r="P2186" s="41"/>
      <c r="Q2186" s="41"/>
      <c r="R2186" s="41"/>
      <c r="S2186" s="41"/>
      <c r="T2186" s="41"/>
      <c r="U2186" s="41"/>
      <c r="V2186" s="41"/>
      <c r="W2186" s="41"/>
      <c r="X2186" s="41"/>
      <c r="Y2186" s="43"/>
      <c r="Z2186" s="41"/>
      <c r="AA2186" s="44"/>
      <c r="AB2186" s="79"/>
      <c r="AC2186" s="44"/>
    </row>
    <row r="2187" spans="4:29" x14ac:dyDescent="0.35">
      <c r="D2187" s="37"/>
      <c r="E2187" s="37"/>
      <c r="F2187" s="37"/>
      <c r="G2187" s="37"/>
      <c r="H2187" s="37"/>
      <c r="I2187" s="38"/>
      <c r="J2187" s="37"/>
      <c r="K2187" s="38"/>
      <c r="L2187" s="37"/>
      <c r="M2187" s="37"/>
      <c r="N2187" s="37"/>
      <c r="O2187" s="37"/>
      <c r="P2187" s="37"/>
      <c r="Q2187" s="37"/>
      <c r="R2187" s="37"/>
      <c r="S2187" s="37"/>
      <c r="T2187" s="37"/>
      <c r="U2187" s="37"/>
      <c r="V2187" s="37"/>
      <c r="W2187" s="37"/>
      <c r="X2187" s="37"/>
      <c r="Y2187" s="39"/>
      <c r="Z2187" s="37"/>
      <c r="AA2187" s="40"/>
      <c r="AB2187" s="78"/>
      <c r="AC2187" s="40"/>
    </row>
    <row r="2188" spans="4:29" x14ac:dyDescent="0.35">
      <c r="D2188" s="37"/>
      <c r="E2188" s="37"/>
      <c r="F2188" s="37"/>
      <c r="G2188" s="37"/>
      <c r="H2188" s="37"/>
      <c r="I2188" s="38"/>
      <c r="J2188" s="37"/>
      <c r="K2188" s="38"/>
      <c r="L2188" s="37"/>
      <c r="M2188" s="37"/>
      <c r="N2188" s="37"/>
      <c r="O2188" s="37"/>
      <c r="P2188" s="37"/>
      <c r="Q2188" s="37"/>
      <c r="R2188" s="37"/>
      <c r="S2188" s="37"/>
      <c r="T2188" s="37"/>
      <c r="U2188" s="37"/>
      <c r="V2188" s="37"/>
      <c r="W2188" s="37"/>
      <c r="X2188" s="37"/>
      <c r="Y2188" s="39"/>
      <c r="Z2188" s="37"/>
      <c r="AA2188" s="40"/>
      <c r="AB2188" s="78"/>
      <c r="AC2188" s="40"/>
    </row>
    <row r="2189" spans="4:29" x14ac:dyDescent="0.35">
      <c r="D2189" s="37"/>
      <c r="E2189" s="37"/>
      <c r="F2189" s="37"/>
      <c r="G2189" s="37"/>
      <c r="H2189" s="37"/>
      <c r="I2189" s="38"/>
      <c r="J2189" s="37"/>
      <c r="K2189" s="38"/>
      <c r="L2189" s="37"/>
      <c r="M2189" s="37"/>
      <c r="N2189" s="37"/>
      <c r="O2189" s="37"/>
      <c r="P2189" s="37"/>
      <c r="Q2189" s="37"/>
      <c r="R2189" s="37"/>
      <c r="S2189" s="37"/>
      <c r="T2189" s="37"/>
      <c r="U2189" s="37"/>
      <c r="V2189" s="37"/>
      <c r="W2189" s="37"/>
      <c r="X2189" s="37"/>
      <c r="Y2189" s="39"/>
      <c r="Z2189" s="37"/>
      <c r="AA2189" s="40"/>
      <c r="AB2189" s="78"/>
      <c r="AC2189" s="40"/>
    </row>
    <row r="2190" spans="4:29" x14ac:dyDescent="0.35">
      <c r="D2190" s="37"/>
      <c r="E2190" s="37"/>
      <c r="F2190" s="37"/>
      <c r="G2190" s="37"/>
      <c r="H2190" s="37"/>
      <c r="I2190" s="38"/>
      <c r="J2190" s="37"/>
      <c r="K2190" s="38"/>
      <c r="L2190" s="37"/>
      <c r="M2190" s="37"/>
      <c r="N2190" s="37"/>
      <c r="O2190" s="37"/>
      <c r="P2190" s="37"/>
      <c r="Q2190" s="37"/>
      <c r="R2190" s="37"/>
      <c r="S2190" s="37"/>
      <c r="T2190" s="37"/>
      <c r="U2190" s="37"/>
      <c r="V2190" s="37"/>
      <c r="W2190" s="37"/>
      <c r="X2190" s="37"/>
      <c r="Y2190" s="39"/>
      <c r="Z2190" s="37"/>
      <c r="AA2190" s="40"/>
      <c r="AB2190" s="78"/>
      <c r="AC2190" s="40"/>
    </row>
    <row r="2191" spans="4:29" x14ac:dyDescent="0.35">
      <c r="D2191" s="37"/>
      <c r="E2191" s="37"/>
      <c r="F2191" s="37"/>
      <c r="G2191" s="37"/>
      <c r="H2191" s="37"/>
      <c r="I2191" s="38"/>
      <c r="J2191" s="37"/>
      <c r="K2191" s="38"/>
      <c r="L2191" s="37"/>
      <c r="M2191" s="37"/>
      <c r="N2191" s="37"/>
      <c r="O2191" s="37"/>
      <c r="P2191" s="37"/>
      <c r="Q2191" s="37"/>
      <c r="R2191" s="37"/>
      <c r="S2191" s="37"/>
      <c r="T2191" s="37"/>
      <c r="U2191" s="37"/>
      <c r="V2191" s="37"/>
      <c r="W2191" s="37"/>
      <c r="X2191" s="37"/>
      <c r="Y2191" s="39"/>
      <c r="Z2191" s="37"/>
      <c r="AA2191" s="40"/>
      <c r="AB2191" s="78"/>
      <c r="AC2191" s="40"/>
    </row>
    <row r="2192" spans="4:29" x14ac:dyDescent="0.35">
      <c r="D2192" s="41"/>
      <c r="E2192" s="41"/>
      <c r="F2192" s="41"/>
      <c r="G2192" s="41"/>
      <c r="H2192" s="41"/>
      <c r="I2192" s="42"/>
      <c r="J2192" s="41"/>
      <c r="K2192" s="42"/>
      <c r="L2192" s="41"/>
      <c r="M2192" s="41"/>
      <c r="N2192" s="41"/>
      <c r="O2192" s="41"/>
      <c r="P2192" s="41"/>
      <c r="Q2192" s="41"/>
      <c r="R2192" s="41"/>
      <c r="S2192" s="41"/>
      <c r="T2192" s="41"/>
      <c r="U2192" s="41"/>
      <c r="V2192" s="41"/>
      <c r="W2192" s="41"/>
      <c r="X2192" s="41"/>
      <c r="Y2192" s="43"/>
      <c r="Z2192" s="41"/>
      <c r="AA2192" s="44"/>
      <c r="AB2192" s="79"/>
      <c r="AC2192" s="44"/>
    </row>
    <row r="2193" spans="4:29" x14ac:dyDescent="0.35">
      <c r="D2193" s="37"/>
      <c r="E2193" s="37"/>
      <c r="F2193" s="37"/>
      <c r="G2193" s="37"/>
      <c r="H2193" s="37"/>
      <c r="I2193" s="38"/>
      <c r="J2193" s="37"/>
      <c r="K2193" s="38"/>
      <c r="L2193" s="37"/>
      <c r="M2193" s="37"/>
      <c r="N2193" s="37"/>
      <c r="O2193" s="37"/>
      <c r="P2193" s="37"/>
      <c r="Q2193" s="37"/>
      <c r="R2193" s="37"/>
      <c r="S2193" s="37"/>
      <c r="T2193" s="37"/>
      <c r="U2193" s="37"/>
      <c r="V2193" s="37"/>
      <c r="W2193" s="37"/>
      <c r="X2193" s="37"/>
      <c r="Y2193" s="39"/>
      <c r="Z2193" s="37"/>
      <c r="AA2193" s="40"/>
      <c r="AB2193" s="78"/>
      <c r="AC2193" s="40"/>
    </row>
    <row r="2194" spans="4:29" x14ac:dyDescent="0.35">
      <c r="D2194" s="37"/>
      <c r="E2194" s="37"/>
      <c r="F2194" s="37"/>
      <c r="G2194" s="37"/>
      <c r="H2194" s="37"/>
      <c r="I2194" s="38"/>
      <c r="J2194" s="37"/>
      <c r="K2194" s="38"/>
      <c r="L2194" s="37"/>
      <c r="M2194" s="37"/>
      <c r="N2194" s="37"/>
      <c r="O2194" s="37"/>
      <c r="P2194" s="37"/>
      <c r="Q2194" s="37"/>
      <c r="R2194" s="37"/>
      <c r="S2194" s="37"/>
      <c r="T2194" s="37"/>
      <c r="U2194" s="37"/>
      <c r="V2194" s="37"/>
      <c r="W2194" s="37"/>
      <c r="X2194" s="37"/>
      <c r="Y2194" s="39"/>
      <c r="Z2194" s="37"/>
      <c r="AA2194" s="40"/>
      <c r="AB2194" s="78"/>
      <c r="AC2194" s="40"/>
    </row>
    <row r="2195" spans="4:29" x14ac:dyDescent="0.35">
      <c r="D2195" s="37"/>
      <c r="E2195" s="37"/>
      <c r="F2195" s="37"/>
      <c r="G2195" s="37"/>
      <c r="H2195" s="37"/>
      <c r="I2195" s="38"/>
      <c r="J2195" s="37"/>
      <c r="K2195" s="38"/>
      <c r="L2195" s="37"/>
      <c r="M2195" s="37"/>
      <c r="N2195" s="37"/>
      <c r="O2195" s="37"/>
      <c r="P2195" s="37"/>
      <c r="Q2195" s="37"/>
      <c r="R2195" s="37"/>
      <c r="S2195" s="37"/>
      <c r="T2195" s="37"/>
      <c r="U2195" s="37"/>
      <c r="V2195" s="37"/>
      <c r="W2195" s="37"/>
      <c r="X2195" s="37"/>
      <c r="Y2195" s="39"/>
      <c r="Z2195" s="37"/>
      <c r="AA2195" s="40"/>
      <c r="AB2195" s="78"/>
      <c r="AC2195" s="40"/>
    </row>
    <row r="2196" spans="4:29" x14ac:dyDescent="0.35">
      <c r="D2196" s="37"/>
      <c r="E2196" s="37"/>
      <c r="F2196" s="37"/>
      <c r="G2196" s="37"/>
      <c r="H2196" s="37"/>
      <c r="I2196" s="38"/>
      <c r="J2196" s="37"/>
      <c r="K2196" s="38"/>
      <c r="L2196" s="37"/>
      <c r="M2196" s="37"/>
      <c r="N2196" s="37"/>
      <c r="O2196" s="37"/>
      <c r="P2196" s="37"/>
      <c r="Q2196" s="37"/>
      <c r="R2196" s="37"/>
      <c r="S2196" s="37"/>
      <c r="T2196" s="37"/>
      <c r="U2196" s="37"/>
      <c r="V2196" s="37"/>
      <c r="W2196" s="37"/>
      <c r="X2196" s="37"/>
      <c r="Y2196" s="39"/>
      <c r="Z2196" s="37"/>
      <c r="AA2196" s="40"/>
      <c r="AB2196" s="78"/>
      <c r="AC2196" s="40"/>
    </row>
    <row r="2197" spans="4:29" x14ac:dyDescent="0.35">
      <c r="D2197" s="37"/>
      <c r="E2197" s="37"/>
      <c r="F2197" s="37"/>
      <c r="G2197" s="37"/>
      <c r="H2197" s="37"/>
      <c r="I2197" s="38"/>
      <c r="J2197" s="37"/>
      <c r="K2197" s="38"/>
      <c r="L2197" s="37"/>
      <c r="M2197" s="37"/>
      <c r="N2197" s="37"/>
      <c r="O2197" s="37"/>
      <c r="P2197" s="37"/>
      <c r="Q2197" s="37"/>
      <c r="R2197" s="37"/>
      <c r="S2197" s="37"/>
      <c r="T2197" s="37"/>
      <c r="U2197" s="37"/>
      <c r="V2197" s="37"/>
      <c r="W2197" s="37"/>
      <c r="X2197" s="37"/>
      <c r="Y2197" s="39"/>
      <c r="Z2197" s="37"/>
      <c r="AA2197" s="40"/>
      <c r="AB2197" s="78"/>
      <c r="AC2197" s="40"/>
    </row>
    <row r="2198" spans="4:29" x14ac:dyDescent="0.35">
      <c r="D2198" s="41"/>
      <c r="E2198" s="41"/>
      <c r="F2198" s="41"/>
      <c r="G2198" s="41"/>
      <c r="H2198" s="41"/>
      <c r="I2198" s="42"/>
      <c r="J2198" s="41"/>
      <c r="K2198" s="42"/>
      <c r="L2198" s="41"/>
      <c r="M2198" s="41"/>
      <c r="N2198" s="41"/>
      <c r="O2198" s="41"/>
      <c r="P2198" s="41"/>
      <c r="Q2198" s="41"/>
      <c r="R2198" s="41"/>
      <c r="S2198" s="41"/>
      <c r="T2198" s="41"/>
      <c r="U2198" s="41"/>
      <c r="V2198" s="41"/>
      <c r="W2198" s="41"/>
      <c r="X2198" s="41"/>
      <c r="Y2198" s="43"/>
      <c r="Z2198" s="41"/>
      <c r="AA2198" s="44"/>
      <c r="AB2198" s="79"/>
      <c r="AC2198" s="44"/>
    </row>
    <row r="2199" spans="4:29" x14ac:dyDescent="0.35">
      <c r="D2199" s="37"/>
      <c r="E2199" s="37"/>
      <c r="F2199" s="37"/>
      <c r="G2199" s="37"/>
      <c r="H2199" s="37"/>
      <c r="I2199" s="38"/>
      <c r="J2199" s="37"/>
      <c r="K2199" s="38"/>
      <c r="L2199" s="37"/>
      <c r="M2199" s="37"/>
      <c r="N2199" s="37"/>
      <c r="O2199" s="37"/>
      <c r="P2199" s="37"/>
      <c r="Q2199" s="37"/>
      <c r="R2199" s="37"/>
      <c r="S2199" s="37"/>
      <c r="T2199" s="37"/>
      <c r="U2199" s="37"/>
      <c r="V2199" s="37"/>
      <c r="W2199" s="37"/>
      <c r="X2199" s="37"/>
      <c r="Y2199" s="39"/>
      <c r="Z2199" s="37"/>
      <c r="AA2199" s="40"/>
      <c r="AB2199" s="78"/>
      <c r="AC2199" s="40"/>
    </row>
    <row r="2200" spans="4:29" x14ac:dyDescent="0.35">
      <c r="D2200" s="37"/>
      <c r="E2200" s="37"/>
      <c r="F2200" s="37"/>
      <c r="G2200" s="37"/>
      <c r="H2200" s="37"/>
      <c r="I2200" s="38"/>
      <c r="J2200" s="37"/>
      <c r="K2200" s="38"/>
      <c r="L2200" s="37"/>
      <c r="M2200" s="37"/>
      <c r="N2200" s="37"/>
      <c r="O2200" s="37"/>
      <c r="P2200" s="37"/>
      <c r="Q2200" s="37"/>
      <c r="R2200" s="37"/>
      <c r="S2200" s="37"/>
      <c r="T2200" s="37"/>
      <c r="U2200" s="37"/>
      <c r="V2200" s="37"/>
      <c r="W2200" s="37"/>
      <c r="X2200" s="37"/>
      <c r="Y2200" s="39"/>
      <c r="Z2200" s="37"/>
      <c r="AA2200" s="40"/>
      <c r="AB2200" s="78"/>
      <c r="AC2200" s="40"/>
    </row>
    <row r="2201" spans="4:29" x14ac:dyDescent="0.35">
      <c r="D2201" s="37"/>
      <c r="E2201" s="37"/>
      <c r="F2201" s="37"/>
      <c r="G2201" s="37"/>
      <c r="H2201" s="37"/>
      <c r="I2201" s="38"/>
      <c r="J2201" s="37"/>
      <c r="K2201" s="38"/>
      <c r="L2201" s="37"/>
      <c r="M2201" s="37"/>
      <c r="N2201" s="37"/>
      <c r="O2201" s="37"/>
      <c r="P2201" s="37"/>
      <c r="Q2201" s="37"/>
      <c r="R2201" s="37"/>
      <c r="S2201" s="37"/>
      <c r="T2201" s="37"/>
      <c r="U2201" s="37"/>
      <c r="V2201" s="37"/>
      <c r="W2201" s="37"/>
      <c r="X2201" s="37"/>
      <c r="Y2201" s="39"/>
      <c r="Z2201" s="37"/>
      <c r="AA2201" s="40"/>
      <c r="AB2201" s="78"/>
      <c r="AC2201" s="40"/>
    </row>
    <row r="2202" spans="4:29" x14ac:dyDescent="0.35">
      <c r="D2202" s="37"/>
      <c r="E2202" s="37"/>
      <c r="F2202" s="37"/>
      <c r="G2202" s="37"/>
      <c r="H2202" s="37"/>
      <c r="I2202" s="38"/>
      <c r="J2202" s="37"/>
      <c r="K2202" s="38"/>
      <c r="L2202" s="37"/>
      <c r="M2202" s="37"/>
      <c r="N2202" s="37"/>
      <c r="O2202" s="37"/>
      <c r="P2202" s="37"/>
      <c r="Q2202" s="37"/>
      <c r="R2202" s="37"/>
      <c r="S2202" s="37"/>
      <c r="T2202" s="37"/>
      <c r="U2202" s="37"/>
      <c r="V2202" s="37"/>
      <c r="W2202" s="37"/>
      <c r="X2202" s="37"/>
      <c r="Y2202" s="39"/>
      <c r="Z2202" s="37"/>
      <c r="AA2202" s="40"/>
      <c r="AB2202" s="78"/>
      <c r="AC2202" s="40"/>
    </row>
    <row r="2203" spans="4:29" x14ac:dyDescent="0.35">
      <c r="D2203" s="37"/>
      <c r="E2203" s="37"/>
      <c r="F2203" s="37"/>
      <c r="G2203" s="37"/>
      <c r="H2203" s="37"/>
      <c r="I2203" s="38"/>
      <c r="J2203" s="37"/>
      <c r="K2203" s="38"/>
      <c r="L2203" s="37"/>
      <c r="M2203" s="37"/>
      <c r="N2203" s="37"/>
      <c r="O2203" s="37"/>
      <c r="P2203" s="37"/>
      <c r="Q2203" s="37"/>
      <c r="R2203" s="37"/>
      <c r="S2203" s="37"/>
      <c r="T2203" s="37"/>
      <c r="U2203" s="37"/>
      <c r="V2203" s="37"/>
      <c r="W2203" s="37"/>
      <c r="X2203" s="37"/>
      <c r="Y2203" s="39"/>
      <c r="Z2203" s="37"/>
      <c r="AA2203" s="40"/>
      <c r="AB2203" s="78"/>
      <c r="AC2203" s="40"/>
    </row>
    <row r="2204" spans="4:29" x14ac:dyDescent="0.35">
      <c r="D2204" s="37"/>
      <c r="E2204" s="37"/>
      <c r="F2204" s="37"/>
      <c r="G2204" s="37"/>
      <c r="H2204" s="37"/>
      <c r="I2204" s="38"/>
      <c r="J2204" s="37"/>
      <c r="K2204" s="38"/>
      <c r="L2204" s="37"/>
      <c r="M2204" s="37"/>
      <c r="N2204" s="37"/>
      <c r="O2204" s="37"/>
      <c r="P2204" s="37"/>
      <c r="Q2204" s="37"/>
      <c r="R2204" s="37"/>
      <c r="S2204" s="37"/>
      <c r="T2204" s="37"/>
      <c r="U2204" s="37"/>
      <c r="V2204" s="37"/>
      <c r="W2204" s="37"/>
      <c r="X2204" s="37"/>
      <c r="Y2204" s="39"/>
      <c r="Z2204" s="37"/>
      <c r="AA2204" s="40"/>
      <c r="AB2204" s="78"/>
      <c r="AC2204" s="40"/>
    </row>
    <row r="2205" spans="4:29" x14ac:dyDescent="0.35">
      <c r="D2205" s="41"/>
      <c r="E2205" s="41"/>
      <c r="F2205" s="41"/>
      <c r="G2205" s="41"/>
      <c r="H2205" s="41"/>
      <c r="I2205" s="42"/>
      <c r="J2205" s="41"/>
      <c r="K2205" s="42"/>
      <c r="L2205" s="41"/>
      <c r="M2205" s="41"/>
      <c r="N2205" s="41"/>
      <c r="O2205" s="41"/>
      <c r="P2205" s="41"/>
      <c r="Q2205" s="41"/>
      <c r="R2205" s="41"/>
      <c r="S2205" s="41"/>
      <c r="T2205" s="41"/>
      <c r="U2205" s="41"/>
      <c r="V2205" s="41"/>
      <c r="W2205" s="41"/>
      <c r="X2205" s="41"/>
      <c r="Y2205" s="43"/>
      <c r="Z2205" s="41"/>
      <c r="AA2205" s="44"/>
      <c r="AB2205" s="79"/>
      <c r="AC2205" s="44"/>
    </row>
    <row r="2206" spans="4:29" x14ac:dyDescent="0.35">
      <c r="D2206" s="37"/>
      <c r="E2206" s="37"/>
      <c r="F2206" s="37"/>
      <c r="G2206" s="37"/>
      <c r="H2206" s="37"/>
      <c r="I2206" s="38"/>
      <c r="J2206" s="37"/>
      <c r="K2206" s="38"/>
      <c r="L2206" s="37"/>
      <c r="M2206" s="37"/>
      <c r="N2206" s="37"/>
      <c r="O2206" s="37"/>
      <c r="P2206" s="37"/>
      <c r="Q2206" s="37"/>
      <c r="R2206" s="37"/>
      <c r="S2206" s="37"/>
      <c r="T2206" s="37"/>
      <c r="U2206" s="37"/>
      <c r="V2206" s="37"/>
      <c r="W2206" s="37"/>
      <c r="X2206" s="37"/>
      <c r="Y2206" s="39"/>
      <c r="Z2206" s="37"/>
      <c r="AA2206" s="40"/>
      <c r="AB2206" s="78"/>
      <c r="AC2206" s="40"/>
    </row>
    <row r="2207" spans="4:29" x14ac:dyDescent="0.35">
      <c r="D2207" s="37"/>
      <c r="E2207" s="37"/>
      <c r="F2207" s="37"/>
      <c r="G2207" s="37"/>
      <c r="H2207" s="37"/>
      <c r="I2207" s="38"/>
      <c r="J2207" s="37"/>
      <c r="K2207" s="38"/>
      <c r="L2207" s="37"/>
      <c r="M2207" s="37"/>
      <c r="N2207" s="37"/>
      <c r="O2207" s="37"/>
      <c r="P2207" s="37"/>
      <c r="Q2207" s="37"/>
      <c r="R2207" s="37"/>
      <c r="S2207" s="37"/>
      <c r="T2207" s="37"/>
      <c r="U2207" s="37"/>
      <c r="V2207" s="37"/>
      <c r="W2207" s="37"/>
      <c r="X2207" s="37"/>
      <c r="Y2207" s="39"/>
      <c r="Z2207" s="37"/>
      <c r="AA2207" s="40"/>
      <c r="AB2207" s="78"/>
      <c r="AC2207" s="40"/>
    </row>
    <row r="2208" spans="4:29" x14ac:dyDescent="0.35">
      <c r="D2208" s="37"/>
      <c r="E2208" s="37"/>
      <c r="F2208" s="37"/>
      <c r="G2208" s="37"/>
      <c r="H2208" s="37"/>
      <c r="I2208" s="38"/>
      <c r="J2208" s="37"/>
      <c r="K2208" s="38"/>
      <c r="L2208" s="37"/>
      <c r="M2208" s="37"/>
      <c r="N2208" s="37"/>
      <c r="O2208" s="37"/>
      <c r="P2208" s="37"/>
      <c r="Q2208" s="37"/>
      <c r="R2208" s="37"/>
      <c r="S2208" s="37"/>
      <c r="T2208" s="37"/>
      <c r="U2208" s="37"/>
      <c r="V2208" s="37"/>
      <c r="W2208" s="37"/>
      <c r="X2208" s="37"/>
      <c r="Y2208" s="39"/>
      <c r="Z2208" s="37"/>
      <c r="AA2208" s="40"/>
      <c r="AB2208" s="78"/>
      <c r="AC2208" s="40"/>
    </row>
    <row r="2209" spans="4:29" x14ac:dyDescent="0.35">
      <c r="D2209" s="37"/>
      <c r="E2209" s="37"/>
      <c r="F2209" s="37"/>
      <c r="G2209" s="37"/>
      <c r="H2209" s="37"/>
      <c r="I2209" s="38"/>
      <c r="J2209" s="37"/>
      <c r="K2209" s="38"/>
      <c r="L2209" s="37"/>
      <c r="M2209" s="37"/>
      <c r="N2209" s="37"/>
      <c r="O2209" s="37"/>
      <c r="P2209" s="37"/>
      <c r="Q2209" s="37"/>
      <c r="R2209" s="37"/>
      <c r="S2209" s="37"/>
      <c r="T2209" s="37"/>
      <c r="U2209" s="37"/>
      <c r="V2209" s="37"/>
      <c r="W2209" s="37"/>
      <c r="X2209" s="37"/>
      <c r="Y2209" s="39"/>
      <c r="Z2209" s="37"/>
      <c r="AA2209" s="40"/>
      <c r="AB2209" s="78"/>
      <c r="AC2209" s="40"/>
    </row>
    <row r="2210" spans="4:29" x14ac:dyDescent="0.35">
      <c r="D2210" s="37"/>
      <c r="E2210" s="37"/>
      <c r="F2210" s="37"/>
      <c r="G2210" s="37"/>
      <c r="H2210" s="37"/>
      <c r="I2210" s="38"/>
      <c r="J2210" s="37"/>
      <c r="K2210" s="38"/>
      <c r="L2210" s="37"/>
      <c r="M2210" s="37"/>
      <c r="N2210" s="37"/>
      <c r="O2210" s="37"/>
      <c r="P2210" s="37"/>
      <c r="Q2210" s="37"/>
      <c r="R2210" s="37"/>
      <c r="S2210" s="37"/>
      <c r="T2210" s="37"/>
      <c r="U2210" s="37"/>
      <c r="V2210" s="37"/>
      <c r="W2210" s="37"/>
      <c r="X2210" s="37"/>
      <c r="Y2210" s="39"/>
      <c r="Z2210" s="37"/>
      <c r="AA2210" s="40"/>
      <c r="AB2210" s="78"/>
      <c r="AC2210" s="40"/>
    </row>
    <row r="2211" spans="4:29" x14ac:dyDescent="0.35">
      <c r="D2211" s="37"/>
      <c r="E2211" s="37"/>
      <c r="F2211" s="37"/>
      <c r="G2211" s="37"/>
      <c r="H2211" s="37"/>
      <c r="I2211" s="38"/>
      <c r="J2211" s="37"/>
      <c r="K2211" s="38"/>
      <c r="L2211" s="37"/>
      <c r="M2211" s="37"/>
      <c r="N2211" s="37"/>
      <c r="O2211" s="37"/>
      <c r="P2211" s="37"/>
      <c r="Q2211" s="37"/>
      <c r="R2211" s="37"/>
      <c r="S2211" s="37"/>
      <c r="T2211" s="37"/>
      <c r="U2211" s="37"/>
      <c r="V2211" s="37"/>
      <c r="W2211" s="37"/>
      <c r="X2211" s="37"/>
      <c r="Y2211" s="39"/>
      <c r="Z2211" s="37"/>
      <c r="AA2211" s="40"/>
      <c r="AB2211" s="78"/>
      <c r="AC2211" s="40"/>
    </row>
    <row r="2212" spans="4:29" x14ac:dyDescent="0.35">
      <c r="D2212" s="37"/>
      <c r="E2212" s="37"/>
      <c r="F2212" s="37"/>
      <c r="G2212" s="37"/>
      <c r="H2212" s="37"/>
      <c r="I2212" s="38"/>
      <c r="J2212" s="37"/>
      <c r="K2212" s="38"/>
      <c r="L2212" s="37"/>
      <c r="M2212" s="37"/>
      <c r="N2212" s="37"/>
      <c r="O2212" s="37"/>
      <c r="P2212" s="37"/>
      <c r="Q2212" s="37"/>
      <c r="R2212" s="37"/>
      <c r="S2212" s="37"/>
      <c r="T2212" s="37"/>
      <c r="U2212" s="37"/>
      <c r="V2212" s="37"/>
      <c r="W2212" s="37"/>
      <c r="X2212" s="37"/>
      <c r="Y2212" s="39"/>
      <c r="Z2212" s="37"/>
      <c r="AA2212" s="40"/>
      <c r="AB2212" s="78"/>
      <c r="AC2212" s="40"/>
    </row>
    <row r="2213" spans="4:29" x14ac:dyDescent="0.35">
      <c r="D2213" s="37"/>
      <c r="E2213" s="37"/>
      <c r="F2213" s="37"/>
      <c r="G2213" s="37"/>
      <c r="H2213" s="37"/>
      <c r="I2213" s="38"/>
      <c r="J2213" s="37"/>
      <c r="K2213" s="38"/>
      <c r="L2213" s="37"/>
      <c r="M2213" s="37"/>
      <c r="N2213" s="37"/>
      <c r="O2213" s="37"/>
      <c r="P2213" s="37"/>
      <c r="Q2213" s="37"/>
      <c r="R2213" s="37"/>
      <c r="S2213" s="37"/>
      <c r="T2213" s="37"/>
      <c r="U2213" s="37"/>
      <c r="V2213" s="37"/>
      <c r="W2213" s="37"/>
      <c r="X2213" s="37"/>
      <c r="Y2213" s="39"/>
      <c r="Z2213" s="37"/>
      <c r="AA2213" s="40"/>
      <c r="AB2213" s="78"/>
      <c r="AC2213" s="40"/>
    </row>
    <row r="2214" spans="4:29" x14ac:dyDescent="0.35">
      <c r="D2214" s="37"/>
      <c r="E2214" s="37"/>
      <c r="F2214" s="37"/>
      <c r="G2214" s="37"/>
      <c r="H2214" s="37"/>
      <c r="I2214" s="38"/>
      <c r="J2214" s="37"/>
      <c r="K2214" s="38"/>
      <c r="L2214" s="37"/>
      <c r="M2214" s="37"/>
      <c r="N2214" s="37"/>
      <c r="O2214" s="37"/>
      <c r="P2214" s="37"/>
      <c r="Q2214" s="37"/>
      <c r="R2214" s="37"/>
      <c r="S2214" s="37"/>
      <c r="T2214" s="37"/>
      <c r="U2214" s="37"/>
      <c r="V2214" s="37"/>
      <c r="W2214" s="37"/>
      <c r="X2214" s="37"/>
      <c r="Y2214" s="39"/>
      <c r="Z2214" s="37"/>
      <c r="AA2214" s="40"/>
      <c r="AB2214" s="78"/>
      <c r="AC2214" s="40"/>
    </row>
    <row r="2215" spans="4:29" x14ac:dyDescent="0.35">
      <c r="D2215" s="41"/>
      <c r="E2215" s="41"/>
      <c r="F2215" s="41"/>
      <c r="G2215" s="41"/>
      <c r="H2215" s="41"/>
      <c r="I2215" s="42"/>
      <c r="J2215" s="41"/>
      <c r="K2215" s="42"/>
      <c r="L2215" s="41"/>
      <c r="M2215" s="41"/>
      <c r="N2215" s="41"/>
      <c r="O2215" s="41"/>
      <c r="P2215" s="41"/>
      <c r="Q2215" s="41"/>
      <c r="R2215" s="41"/>
      <c r="S2215" s="41"/>
      <c r="T2215" s="41"/>
      <c r="U2215" s="41"/>
      <c r="V2215" s="41"/>
      <c r="W2215" s="41"/>
      <c r="X2215" s="41"/>
      <c r="Y2215" s="43"/>
      <c r="Z2215" s="41"/>
      <c r="AA2215" s="44"/>
      <c r="AB2215" s="79"/>
      <c r="AC2215" s="44"/>
    </row>
    <row r="2216" spans="4:29" x14ac:dyDescent="0.35">
      <c r="D2216" s="37"/>
      <c r="E2216" s="37"/>
      <c r="F2216" s="37"/>
      <c r="G2216" s="37"/>
      <c r="H2216" s="37"/>
      <c r="I2216" s="38"/>
      <c r="J2216" s="37"/>
      <c r="K2216" s="38"/>
      <c r="L2216" s="37"/>
      <c r="M2216" s="37"/>
      <c r="N2216" s="37"/>
      <c r="O2216" s="37"/>
      <c r="P2216" s="37"/>
      <c r="Q2216" s="37"/>
      <c r="R2216" s="37"/>
      <c r="S2216" s="37"/>
      <c r="T2216" s="37"/>
      <c r="U2216" s="37"/>
      <c r="V2216" s="37"/>
      <c r="W2216" s="37"/>
      <c r="X2216" s="37"/>
      <c r="Y2216" s="39"/>
      <c r="Z2216" s="37"/>
      <c r="AA2216" s="40"/>
      <c r="AB2216" s="78"/>
      <c r="AC2216" s="40"/>
    </row>
    <row r="2217" spans="4:29" x14ac:dyDescent="0.35">
      <c r="D2217" s="37"/>
      <c r="E2217" s="37"/>
      <c r="F2217" s="37"/>
      <c r="G2217" s="37"/>
      <c r="H2217" s="37"/>
      <c r="I2217" s="38"/>
      <c r="J2217" s="37"/>
      <c r="K2217" s="38"/>
      <c r="L2217" s="37"/>
      <c r="M2217" s="37"/>
      <c r="N2217" s="37"/>
      <c r="O2217" s="37"/>
      <c r="P2217" s="37"/>
      <c r="Q2217" s="37"/>
      <c r="R2217" s="37"/>
      <c r="S2217" s="37"/>
      <c r="T2217" s="37"/>
      <c r="U2217" s="37"/>
      <c r="V2217" s="37"/>
      <c r="W2217" s="37"/>
      <c r="X2217" s="37"/>
      <c r="Y2217" s="39"/>
      <c r="Z2217" s="37"/>
      <c r="AA2217" s="40"/>
      <c r="AB2217" s="78"/>
      <c r="AC2217" s="40"/>
    </row>
    <row r="2218" spans="4:29" x14ac:dyDescent="0.35">
      <c r="D2218" s="37"/>
      <c r="E2218" s="37"/>
      <c r="F2218" s="37"/>
      <c r="G2218" s="37"/>
      <c r="H2218" s="37"/>
      <c r="I2218" s="38"/>
      <c r="J2218" s="37"/>
      <c r="K2218" s="38"/>
      <c r="L2218" s="37"/>
      <c r="M2218" s="37"/>
      <c r="N2218" s="37"/>
      <c r="O2218" s="37"/>
      <c r="P2218" s="37"/>
      <c r="Q2218" s="37"/>
      <c r="R2218" s="37"/>
      <c r="S2218" s="37"/>
      <c r="T2218" s="37"/>
      <c r="U2218" s="37"/>
      <c r="V2218" s="37"/>
      <c r="W2218" s="37"/>
      <c r="X2218" s="37"/>
      <c r="Y2218" s="39"/>
      <c r="Z2218" s="37"/>
      <c r="AA2218" s="40"/>
      <c r="AB2218" s="78"/>
      <c r="AC2218" s="40"/>
    </row>
    <row r="2219" spans="4:29" x14ac:dyDescent="0.35">
      <c r="D2219" s="37"/>
      <c r="E2219" s="37"/>
      <c r="F2219" s="37"/>
      <c r="G2219" s="37"/>
      <c r="H2219" s="37"/>
      <c r="I2219" s="38"/>
      <c r="J2219" s="37"/>
      <c r="K2219" s="38"/>
      <c r="L2219" s="37"/>
      <c r="M2219" s="37"/>
      <c r="N2219" s="37"/>
      <c r="O2219" s="37"/>
      <c r="P2219" s="37"/>
      <c r="Q2219" s="37"/>
      <c r="R2219" s="37"/>
      <c r="S2219" s="37"/>
      <c r="T2219" s="37"/>
      <c r="U2219" s="37"/>
      <c r="V2219" s="37"/>
      <c r="W2219" s="37"/>
      <c r="X2219" s="37"/>
      <c r="Y2219" s="39"/>
      <c r="Z2219" s="37"/>
      <c r="AA2219" s="40"/>
      <c r="AB2219" s="78"/>
      <c r="AC2219" s="40"/>
    </row>
    <row r="2220" spans="4:29" x14ac:dyDescent="0.35">
      <c r="D2220" s="37"/>
      <c r="E2220" s="37"/>
      <c r="F2220" s="37"/>
      <c r="G2220" s="37"/>
      <c r="H2220" s="37"/>
      <c r="I2220" s="38"/>
      <c r="J2220" s="37"/>
      <c r="K2220" s="38"/>
      <c r="L2220" s="37"/>
      <c r="M2220" s="37"/>
      <c r="N2220" s="37"/>
      <c r="O2220" s="37"/>
      <c r="P2220" s="37"/>
      <c r="Q2220" s="37"/>
      <c r="R2220" s="37"/>
      <c r="S2220" s="37"/>
      <c r="T2220" s="37"/>
      <c r="U2220" s="37"/>
      <c r="V2220" s="37"/>
      <c r="W2220" s="37"/>
      <c r="X2220" s="37"/>
      <c r="Y2220" s="39"/>
      <c r="Z2220" s="37"/>
      <c r="AA2220" s="40"/>
      <c r="AB2220" s="78"/>
      <c r="AC2220" s="40"/>
    </row>
    <row r="2221" spans="4:29" x14ac:dyDescent="0.35">
      <c r="D2221" s="41"/>
      <c r="E2221" s="41"/>
      <c r="F2221" s="41"/>
      <c r="G2221" s="41"/>
      <c r="H2221" s="41"/>
      <c r="I2221" s="42"/>
      <c r="J2221" s="41"/>
      <c r="K2221" s="42"/>
      <c r="L2221" s="41"/>
      <c r="M2221" s="41"/>
      <c r="N2221" s="41"/>
      <c r="O2221" s="41"/>
      <c r="P2221" s="41"/>
      <c r="Q2221" s="41"/>
      <c r="R2221" s="41"/>
      <c r="S2221" s="41"/>
      <c r="T2221" s="41"/>
      <c r="U2221" s="41"/>
      <c r="V2221" s="41"/>
      <c r="W2221" s="41"/>
      <c r="X2221" s="41"/>
      <c r="Y2221" s="43"/>
      <c r="Z2221" s="41"/>
      <c r="AA2221" s="44"/>
      <c r="AB2221" s="79"/>
      <c r="AC2221" s="44"/>
    </row>
    <row r="2222" spans="4:29" x14ac:dyDescent="0.35">
      <c r="D2222" s="37"/>
      <c r="E2222" s="37"/>
      <c r="F2222" s="37"/>
      <c r="G2222" s="37"/>
      <c r="H2222" s="37"/>
      <c r="I2222" s="38"/>
      <c r="J2222" s="37"/>
      <c r="K2222" s="38"/>
      <c r="L2222" s="37"/>
      <c r="M2222" s="37"/>
      <c r="N2222" s="37"/>
      <c r="O2222" s="37"/>
      <c r="P2222" s="37"/>
      <c r="Q2222" s="37"/>
      <c r="R2222" s="37"/>
      <c r="S2222" s="37"/>
      <c r="T2222" s="37"/>
      <c r="U2222" s="37"/>
      <c r="V2222" s="37"/>
      <c r="W2222" s="37"/>
      <c r="X2222" s="37"/>
      <c r="Y2222" s="39"/>
      <c r="Z2222" s="37"/>
      <c r="AA2222" s="40"/>
      <c r="AB2222" s="78"/>
      <c r="AC2222" s="40"/>
    </row>
    <row r="2223" spans="4:29" x14ac:dyDescent="0.35">
      <c r="D2223" s="37"/>
      <c r="E2223" s="37"/>
      <c r="F2223" s="37"/>
      <c r="G2223" s="37"/>
      <c r="H2223" s="37"/>
      <c r="I2223" s="38"/>
      <c r="J2223" s="37"/>
      <c r="K2223" s="38"/>
      <c r="L2223" s="37"/>
      <c r="M2223" s="37"/>
      <c r="N2223" s="37"/>
      <c r="O2223" s="37"/>
      <c r="P2223" s="37"/>
      <c r="Q2223" s="37"/>
      <c r="R2223" s="37"/>
      <c r="S2223" s="37"/>
      <c r="T2223" s="37"/>
      <c r="U2223" s="37"/>
      <c r="V2223" s="37"/>
      <c r="W2223" s="37"/>
      <c r="X2223" s="37"/>
      <c r="Y2223" s="39"/>
      <c r="Z2223" s="37"/>
      <c r="AA2223" s="40"/>
      <c r="AB2223" s="78"/>
      <c r="AC2223" s="40"/>
    </row>
    <row r="2224" spans="4:29" x14ac:dyDescent="0.35">
      <c r="D2224" s="37"/>
      <c r="E2224" s="37"/>
      <c r="F2224" s="37"/>
      <c r="G2224" s="37"/>
      <c r="H2224" s="37"/>
      <c r="I2224" s="38"/>
      <c r="J2224" s="37"/>
      <c r="K2224" s="38"/>
      <c r="L2224" s="37"/>
      <c r="M2224" s="37"/>
      <c r="N2224" s="37"/>
      <c r="O2224" s="37"/>
      <c r="P2224" s="37"/>
      <c r="Q2224" s="37"/>
      <c r="R2224" s="37"/>
      <c r="S2224" s="37"/>
      <c r="T2224" s="37"/>
      <c r="U2224" s="37"/>
      <c r="V2224" s="37"/>
      <c r="W2224" s="37"/>
      <c r="X2224" s="37"/>
      <c r="Y2224" s="39"/>
      <c r="Z2224" s="37"/>
      <c r="AA2224" s="40"/>
      <c r="AB2224" s="78"/>
      <c r="AC2224" s="40"/>
    </row>
    <row r="2225" spans="4:29" x14ac:dyDescent="0.35">
      <c r="D2225" s="37"/>
      <c r="E2225" s="37"/>
      <c r="F2225" s="37"/>
      <c r="G2225" s="37"/>
      <c r="H2225" s="37"/>
      <c r="I2225" s="38"/>
      <c r="J2225" s="37"/>
      <c r="K2225" s="38"/>
      <c r="L2225" s="37"/>
      <c r="M2225" s="37"/>
      <c r="N2225" s="37"/>
      <c r="O2225" s="37"/>
      <c r="P2225" s="37"/>
      <c r="Q2225" s="37"/>
      <c r="R2225" s="37"/>
      <c r="S2225" s="37"/>
      <c r="T2225" s="37"/>
      <c r="U2225" s="37"/>
      <c r="V2225" s="37"/>
      <c r="W2225" s="37"/>
      <c r="X2225" s="37"/>
      <c r="Y2225" s="39"/>
      <c r="Z2225" s="37"/>
      <c r="AA2225" s="40"/>
      <c r="AB2225" s="78"/>
      <c r="AC2225" s="40"/>
    </row>
    <row r="2226" spans="4:29" x14ac:dyDescent="0.35">
      <c r="D2226" s="37"/>
      <c r="E2226" s="37"/>
      <c r="F2226" s="37"/>
      <c r="G2226" s="37"/>
      <c r="H2226" s="37"/>
      <c r="I2226" s="38"/>
      <c r="J2226" s="37"/>
      <c r="K2226" s="38"/>
      <c r="L2226" s="37"/>
      <c r="M2226" s="37"/>
      <c r="N2226" s="37"/>
      <c r="O2226" s="37"/>
      <c r="P2226" s="37"/>
      <c r="Q2226" s="37"/>
      <c r="R2226" s="37"/>
      <c r="S2226" s="37"/>
      <c r="T2226" s="37"/>
      <c r="U2226" s="37"/>
      <c r="V2226" s="37"/>
      <c r="W2226" s="37"/>
      <c r="X2226" s="37"/>
      <c r="Y2226" s="39"/>
      <c r="Z2226" s="37"/>
      <c r="AA2226" s="40"/>
      <c r="AB2226" s="78"/>
      <c r="AC2226" s="40"/>
    </row>
    <row r="2227" spans="4:29" x14ac:dyDescent="0.35">
      <c r="D2227" s="37"/>
      <c r="E2227" s="37"/>
      <c r="F2227" s="37"/>
      <c r="G2227" s="37"/>
      <c r="H2227" s="37"/>
      <c r="I2227" s="38"/>
      <c r="J2227" s="37"/>
      <c r="K2227" s="38"/>
      <c r="L2227" s="37"/>
      <c r="M2227" s="37"/>
      <c r="N2227" s="37"/>
      <c r="O2227" s="37"/>
      <c r="P2227" s="37"/>
      <c r="Q2227" s="37"/>
      <c r="R2227" s="37"/>
      <c r="S2227" s="37"/>
      <c r="T2227" s="37"/>
      <c r="U2227" s="37"/>
      <c r="V2227" s="37"/>
      <c r="W2227" s="37"/>
      <c r="X2227" s="37"/>
      <c r="Y2227" s="39"/>
      <c r="Z2227" s="37"/>
      <c r="AA2227" s="40"/>
      <c r="AB2227" s="78"/>
      <c r="AC2227" s="40"/>
    </row>
    <row r="2228" spans="4:29" x14ac:dyDescent="0.35">
      <c r="D2228" s="37"/>
      <c r="E2228" s="37"/>
      <c r="F2228" s="37"/>
      <c r="G2228" s="37"/>
      <c r="H2228" s="37"/>
      <c r="I2228" s="38"/>
      <c r="J2228" s="37"/>
      <c r="K2228" s="38"/>
      <c r="L2228" s="37"/>
      <c r="M2228" s="37"/>
      <c r="N2228" s="37"/>
      <c r="O2228" s="37"/>
      <c r="P2228" s="37"/>
      <c r="Q2228" s="37"/>
      <c r="R2228" s="37"/>
      <c r="S2228" s="37"/>
      <c r="T2228" s="37"/>
      <c r="U2228" s="37"/>
      <c r="V2228" s="37"/>
      <c r="W2228" s="37"/>
      <c r="X2228" s="37"/>
      <c r="Y2228" s="39"/>
      <c r="Z2228" s="37"/>
      <c r="AA2228" s="40"/>
      <c r="AB2228" s="78"/>
      <c r="AC2228" s="40"/>
    </row>
    <row r="2229" spans="4:29" x14ac:dyDescent="0.35">
      <c r="D2229" s="37"/>
      <c r="E2229" s="37"/>
      <c r="F2229" s="37"/>
      <c r="G2229" s="37"/>
      <c r="H2229" s="37"/>
      <c r="I2229" s="38"/>
      <c r="J2229" s="37"/>
      <c r="K2229" s="38"/>
      <c r="L2229" s="37"/>
      <c r="M2229" s="37"/>
      <c r="N2229" s="37"/>
      <c r="O2229" s="37"/>
      <c r="P2229" s="37"/>
      <c r="Q2229" s="37"/>
      <c r="R2229" s="37"/>
      <c r="S2229" s="37"/>
      <c r="T2229" s="37"/>
      <c r="U2229" s="37"/>
      <c r="V2229" s="37"/>
      <c r="W2229" s="37"/>
      <c r="X2229" s="37"/>
      <c r="Y2229" s="39"/>
      <c r="Z2229" s="37"/>
      <c r="AA2229" s="40"/>
      <c r="AB2229" s="78"/>
      <c r="AC2229" s="40"/>
    </row>
    <row r="2230" spans="4:29" x14ac:dyDescent="0.35">
      <c r="D2230" s="41"/>
      <c r="E2230" s="41"/>
      <c r="F2230" s="41"/>
      <c r="G2230" s="41"/>
      <c r="H2230" s="41"/>
      <c r="I2230" s="42"/>
      <c r="J2230" s="41"/>
      <c r="K2230" s="42"/>
      <c r="L2230" s="41"/>
      <c r="M2230" s="41"/>
      <c r="N2230" s="41"/>
      <c r="O2230" s="41"/>
      <c r="P2230" s="41"/>
      <c r="Q2230" s="41"/>
      <c r="R2230" s="41"/>
      <c r="S2230" s="41"/>
      <c r="T2230" s="41"/>
      <c r="U2230" s="41"/>
      <c r="V2230" s="41"/>
      <c r="W2230" s="41"/>
      <c r="X2230" s="41"/>
      <c r="Y2230" s="43"/>
      <c r="Z2230" s="41"/>
      <c r="AA2230" s="44"/>
      <c r="AB2230" s="79"/>
      <c r="AC2230" s="44"/>
    </row>
    <row r="2231" spans="4:29" x14ac:dyDescent="0.35">
      <c r="D2231" s="41"/>
      <c r="E2231" s="41"/>
      <c r="F2231" s="41"/>
      <c r="G2231" s="41"/>
      <c r="H2231" s="41"/>
      <c r="I2231" s="42"/>
      <c r="J2231" s="41"/>
      <c r="K2231" s="42"/>
      <c r="L2231" s="41"/>
      <c r="M2231" s="41"/>
      <c r="N2231" s="41"/>
      <c r="O2231" s="41"/>
      <c r="P2231" s="41"/>
      <c r="Q2231" s="41"/>
      <c r="R2231" s="41"/>
      <c r="S2231" s="41"/>
      <c r="T2231" s="41"/>
      <c r="U2231" s="41"/>
      <c r="V2231" s="41"/>
      <c r="W2231" s="41"/>
      <c r="X2231" s="41"/>
      <c r="Y2231" s="43"/>
      <c r="Z2231" s="41"/>
      <c r="AA2231" s="44"/>
      <c r="AB2231" s="79"/>
      <c r="AC2231" s="44"/>
    </row>
    <row r="2232" spans="4:29" x14ac:dyDescent="0.35">
      <c r="D2232" s="41"/>
      <c r="E2232" s="41"/>
      <c r="F2232" s="41"/>
      <c r="G2232" s="41"/>
      <c r="H2232" s="41"/>
      <c r="I2232" s="42"/>
      <c r="J2232" s="41"/>
      <c r="K2232" s="42"/>
      <c r="L2232" s="41"/>
      <c r="M2232" s="41"/>
      <c r="N2232" s="41"/>
      <c r="O2232" s="41"/>
      <c r="P2232" s="41"/>
      <c r="Q2232" s="41"/>
      <c r="R2232" s="41"/>
      <c r="S2232" s="41"/>
      <c r="T2232" s="41"/>
      <c r="U2232" s="41"/>
      <c r="V2232" s="41"/>
      <c r="W2232" s="41"/>
      <c r="X2232" s="41"/>
      <c r="Y2232" s="43"/>
      <c r="Z2232" s="41"/>
      <c r="AA2232" s="44"/>
      <c r="AB2232" s="79"/>
      <c r="AC2232" s="44"/>
    </row>
    <row r="2233" spans="4:29" x14ac:dyDescent="0.35">
      <c r="D2233" s="41"/>
      <c r="E2233" s="41"/>
      <c r="F2233" s="41"/>
      <c r="G2233" s="41"/>
      <c r="H2233" s="41"/>
      <c r="I2233" s="42"/>
      <c r="J2233" s="41"/>
      <c r="K2233" s="42"/>
      <c r="L2233" s="41"/>
      <c r="M2233" s="41"/>
      <c r="N2233" s="41"/>
      <c r="O2233" s="41"/>
      <c r="P2233" s="41"/>
      <c r="Q2233" s="41"/>
      <c r="R2233" s="41"/>
      <c r="S2233" s="41"/>
      <c r="T2233" s="41"/>
      <c r="U2233" s="41"/>
      <c r="V2233" s="41"/>
      <c r="W2233" s="41"/>
      <c r="X2233" s="41"/>
      <c r="Y2233" s="43"/>
      <c r="Z2233" s="41"/>
      <c r="AA2233" s="44"/>
      <c r="AB2233" s="79"/>
      <c r="AC2233" s="44"/>
    </row>
    <row r="2234" spans="4:29" x14ac:dyDescent="0.35">
      <c r="D2234" s="41"/>
      <c r="E2234" s="41"/>
      <c r="F2234" s="41"/>
      <c r="G2234" s="41"/>
      <c r="H2234" s="41"/>
      <c r="I2234" s="42"/>
      <c r="J2234" s="41"/>
      <c r="K2234" s="42"/>
      <c r="L2234" s="41"/>
      <c r="M2234" s="41"/>
      <c r="N2234" s="41"/>
      <c r="O2234" s="41"/>
      <c r="P2234" s="41"/>
      <c r="Q2234" s="41"/>
      <c r="R2234" s="41"/>
      <c r="S2234" s="41"/>
      <c r="T2234" s="41"/>
      <c r="U2234" s="41"/>
      <c r="V2234" s="41"/>
      <c r="W2234" s="41"/>
      <c r="X2234" s="41"/>
      <c r="Y2234" s="43"/>
      <c r="Z2234" s="41"/>
      <c r="AA2234" s="44"/>
      <c r="AB2234" s="79"/>
      <c r="AC2234" s="44"/>
    </row>
    <row r="2235" spans="4:29" x14ac:dyDescent="0.35">
      <c r="D2235" s="37"/>
      <c r="E2235" s="37"/>
      <c r="F2235" s="37"/>
      <c r="G2235" s="37"/>
      <c r="H2235" s="37"/>
      <c r="I2235" s="38"/>
      <c r="J2235" s="37"/>
      <c r="K2235" s="38"/>
      <c r="L2235" s="37"/>
      <c r="M2235" s="37"/>
      <c r="N2235" s="37"/>
      <c r="O2235" s="37"/>
      <c r="P2235" s="37"/>
      <c r="Q2235" s="37"/>
      <c r="R2235" s="37"/>
      <c r="S2235" s="37"/>
      <c r="T2235" s="37"/>
      <c r="U2235" s="37"/>
      <c r="V2235" s="37"/>
      <c r="W2235" s="37"/>
      <c r="X2235" s="37"/>
      <c r="Y2235" s="39"/>
      <c r="Z2235" s="37"/>
      <c r="AA2235" s="40"/>
      <c r="AB2235" s="78"/>
      <c r="AC2235" s="40"/>
    </row>
    <row r="2236" spans="4:29" x14ac:dyDescent="0.35">
      <c r="D2236" s="37"/>
      <c r="E2236" s="37"/>
      <c r="F2236" s="37"/>
      <c r="G2236" s="37"/>
      <c r="H2236" s="37"/>
      <c r="I2236" s="38"/>
      <c r="J2236" s="37"/>
      <c r="K2236" s="38"/>
      <c r="L2236" s="37"/>
      <c r="M2236" s="37"/>
      <c r="N2236" s="37"/>
      <c r="O2236" s="37"/>
      <c r="P2236" s="37"/>
      <c r="Q2236" s="37"/>
      <c r="R2236" s="37"/>
      <c r="S2236" s="37"/>
      <c r="T2236" s="37"/>
      <c r="U2236" s="37"/>
      <c r="V2236" s="37"/>
      <c r="W2236" s="37"/>
      <c r="X2236" s="37"/>
      <c r="Y2236" s="39"/>
      <c r="Z2236" s="37"/>
      <c r="AA2236" s="40"/>
      <c r="AB2236" s="78"/>
      <c r="AC2236" s="40"/>
    </row>
    <row r="2237" spans="4:29" x14ac:dyDescent="0.35">
      <c r="D2237" s="37"/>
      <c r="E2237" s="37"/>
      <c r="F2237" s="37"/>
      <c r="G2237" s="37"/>
      <c r="H2237" s="37"/>
      <c r="I2237" s="38"/>
      <c r="J2237" s="37"/>
      <c r="K2237" s="38"/>
      <c r="L2237" s="37"/>
      <c r="M2237" s="37"/>
      <c r="N2237" s="37"/>
      <c r="O2237" s="37"/>
      <c r="P2237" s="37"/>
      <c r="Q2237" s="37"/>
      <c r="R2237" s="37"/>
      <c r="S2237" s="37"/>
      <c r="T2237" s="37"/>
      <c r="U2237" s="37"/>
      <c r="V2237" s="37"/>
      <c r="W2237" s="37"/>
      <c r="X2237" s="37"/>
      <c r="Y2237" s="39"/>
      <c r="Z2237" s="37"/>
      <c r="AA2237" s="40"/>
      <c r="AB2237" s="78"/>
      <c r="AC2237" s="40"/>
    </row>
    <row r="2238" spans="4:29" x14ac:dyDescent="0.35">
      <c r="D2238" s="37"/>
      <c r="E2238" s="37"/>
      <c r="F2238" s="37"/>
      <c r="G2238" s="37"/>
      <c r="H2238" s="37"/>
      <c r="I2238" s="38"/>
      <c r="J2238" s="37"/>
      <c r="K2238" s="38"/>
      <c r="L2238" s="37"/>
      <c r="M2238" s="37"/>
      <c r="N2238" s="37"/>
      <c r="O2238" s="37"/>
      <c r="P2238" s="37"/>
      <c r="Q2238" s="37"/>
      <c r="R2238" s="37"/>
      <c r="S2238" s="37"/>
      <c r="T2238" s="37"/>
      <c r="U2238" s="37"/>
      <c r="V2238" s="37"/>
      <c r="W2238" s="37"/>
      <c r="X2238" s="37"/>
      <c r="Y2238" s="39"/>
      <c r="Z2238" s="37"/>
      <c r="AA2238" s="40"/>
      <c r="AB2238" s="78"/>
      <c r="AC2238" s="40"/>
    </row>
    <row r="2239" spans="4:29" x14ac:dyDescent="0.35">
      <c r="D2239" s="37"/>
      <c r="E2239" s="37"/>
      <c r="F2239" s="37"/>
      <c r="G2239" s="37"/>
      <c r="H2239" s="37"/>
      <c r="I2239" s="38"/>
      <c r="J2239" s="37"/>
      <c r="K2239" s="38"/>
      <c r="L2239" s="37"/>
      <c r="M2239" s="37"/>
      <c r="N2239" s="37"/>
      <c r="O2239" s="37"/>
      <c r="P2239" s="37"/>
      <c r="Q2239" s="37"/>
      <c r="R2239" s="37"/>
      <c r="S2239" s="37"/>
      <c r="T2239" s="37"/>
      <c r="U2239" s="37"/>
      <c r="V2239" s="37"/>
      <c r="W2239" s="37"/>
      <c r="X2239" s="37"/>
      <c r="Y2239" s="39"/>
      <c r="Z2239" s="37"/>
      <c r="AA2239" s="40"/>
      <c r="AB2239" s="78"/>
      <c r="AC2239" s="40"/>
    </row>
    <row r="2240" spans="4:29" x14ac:dyDescent="0.35">
      <c r="D2240" s="37"/>
      <c r="E2240" s="37"/>
      <c r="F2240" s="37"/>
      <c r="G2240" s="37"/>
      <c r="H2240" s="37"/>
      <c r="I2240" s="38"/>
      <c r="J2240" s="37"/>
      <c r="K2240" s="38"/>
      <c r="L2240" s="37"/>
      <c r="M2240" s="37"/>
      <c r="N2240" s="37"/>
      <c r="O2240" s="37"/>
      <c r="P2240" s="37"/>
      <c r="Q2240" s="37"/>
      <c r="R2240" s="37"/>
      <c r="S2240" s="37"/>
      <c r="T2240" s="37"/>
      <c r="U2240" s="37"/>
      <c r="V2240" s="37"/>
      <c r="W2240" s="37"/>
      <c r="X2240" s="37"/>
      <c r="Y2240" s="39"/>
      <c r="Z2240" s="37"/>
      <c r="AA2240" s="40"/>
      <c r="AB2240" s="78"/>
      <c r="AC2240" s="40"/>
    </row>
    <row r="2241" spans="4:29" x14ac:dyDescent="0.35">
      <c r="D2241" s="37"/>
      <c r="E2241" s="37"/>
      <c r="F2241" s="37"/>
      <c r="G2241" s="37"/>
      <c r="H2241" s="37"/>
      <c r="I2241" s="38"/>
      <c r="J2241" s="37"/>
      <c r="K2241" s="38"/>
      <c r="L2241" s="37"/>
      <c r="M2241" s="37"/>
      <c r="N2241" s="37"/>
      <c r="O2241" s="37"/>
      <c r="P2241" s="37"/>
      <c r="Q2241" s="37"/>
      <c r="R2241" s="37"/>
      <c r="S2241" s="37"/>
      <c r="T2241" s="37"/>
      <c r="U2241" s="37"/>
      <c r="V2241" s="37"/>
      <c r="W2241" s="37"/>
      <c r="X2241" s="37"/>
      <c r="Y2241" s="39"/>
      <c r="Z2241" s="37"/>
      <c r="AA2241" s="40"/>
      <c r="AB2241" s="78"/>
      <c r="AC2241" s="40"/>
    </row>
    <row r="2242" spans="4:29" x14ac:dyDescent="0.35">
      <c r="D2242" s="37"/>
      <c r="E2242" s="37"/>
      <c r="F2242" s="37"/>
      <c r="G2242" s="37"/>
      <c r="H2242" s="37"/>
      <c r="I2242" s="38"/>
      <c r="J2242" s="37"/>
      <c r="K2242" s="38"/>
      <c r="L2242" s="37"/>
      <c r="M2242" s="37"/>
      <c r="N2242" s="37"/>
      <c r="O2242" s="37"/>
      <c r="P2242" s="37"/>
      <c r="Q2242" s="37"/>
      <c r="R2242" s="37"/>
      <c r="S2242" s="37"/>
      <c r="T2242" s="37"/>
      <c r="U2242" s="37"/>
      <c r="V2242" s="37"/>
      <c r="W2242" s="37"/>
      <c r="X2242" s="37"/>
      <c r="Y2242" s="39"/>
      <c r="Z2242" s="37"/>
      <c r="AA2242" s="40"/>
      <c r="AB2242" s="78"/>
      <c r="AC2242" s="40"/>
    </row>
    <row r="2243" spans="4:29" x14ac:dyDescent="0.35">
      <c r="D2243" s="37"/>
      <c r="E2243" s="37"/>
      <c r="F2243" s="37"/>
      <c r="G2243" s="37"/>
      <c r="H2243" s="37"/>
      <c r="I2243" s="38"/>
      <c r="J2243" s="37"/>
      <c r="K2243" s="38"/>
      <c r="L2243" s="37"/>
      <c r="M2243" s="37"/>
      <c r="N2243" s="37"/>
      <c r="O2243" s="37"/>
      <c r="P2243" s="37"/>
      <c r="Q2243" s="37"/>
      <c r="R2243" s="37"/>
      <c r="S2243" s="37"/>
      <c r="T2243" s="37"/>
      <c r="U2243" s="37"/>
      <c r="V2243" s="37"/>
      <c r="W2243" s="37"/>
      <c r="X2243" s="37"/>
      <c r="Y2243" s="39"/>
      <c r="Z2243" s="37"/>
      <c r="AA2243" s="40"/>
      <c r="AB2243" s="78"/>
      <c r="AC2243" s="40"/>
    </row>
    <row r="2244" spans="4:29" x14ac:dyDescent="0.35">
      <c r="D2244" s="37"/>
      <c r="E2244" s="37"/>
      <c r="F2244" s="37"/>
      <c r="G2244" s="37"/>
      <c r="H2244" s="37"/>
      <c r="I2244" s="38"/>
      <c r="J2244" s="37"/>
      <c r="K2244" s="38"/>
      <c r="L2244" s="37"/>
      <c r="M2244" s="37"/>
      <c r="N2244" s="37"/>
      <c r="O2244" s="37"/>
      <c r="P2244" s="37"/>
      <c r="Q2244" s="37"/>
      <c r="R2244" s="37"/>
      <c r="S2244" s="37"/>
      <c r="T2244" s="37"/>
      <c r="U2244" s="37"/>
      <c r="V2244" s="37"/>
      <c r="W2244" s="37"/>
      <c r="X2244" s="37"/>
      <c r="Y2244" s="39"/>
      <c r="Z2244" s="37"/>
      <c r="AA2244" s="40"/>
      <c r="AB2244" s="78"/>
      <c r="AC2244" s="40"/>
    </row>
    <row r="2245" spans="4:29" x14ac:dyDescent="0.35">
      <c r="D2245" s="37"/>
      <c r="E2245" s="37"/>
      <c r="F2245" s="37"/>
      <c r="G2245" s="37"/>
      <c r="H2245" s="37"/>
      <c r="I2245" s="38"/>
      <c r="J2245" s="37"/>
      <c r="K2245" s="38"/>
      <c r="L2245" s="37"/>
      <c r="M2245" s="37"/>
      <c r="N2245" s="37"/>
      <c r="O2245" s="37"/>
      <c r="P2245" s="37"/>
      <c r="Q2245" s="37"/>
      <c r="R2245" s="37"/>
      <c r="S2245" s="37"/>
      <c r="T2245" s="37"/>
      <c r="U2245" s="37"/>
      <c r="V2245" s="37"/>
      <c r="W2245" s="37"/>
      <c r="X2245" s="37"/>
      <c r="Y2245" s="39"/>
      <c r="Z2245" s="37"/>
      <c r="AA2245" s="40"/>
      <c r="AB2245" s="78"/>
      <c r="AC2245" s="40"/>
    </row>
    <row r="2246" spans="4:29" x14ac:dyDescent="0.35">
      <c r="D2246" s="41"/>
      <c r="E2246" s="41"/>
      <c r="F2246" s="41"/>
      <c r="G2246" s="41"/>
      <c r="H2246" s="41"/>
      <c r="I2246" s="42"/>
      <c r="J2246" s="41"/>
      <c r="K2246" s="42"/>
      <c r="L2246" s="41"/>
      <c r="M2246" s="41"/>
      <c r="N2246" s="41"/>
      <c r="O2246" s="41"/>
      <c r="P2246" s="41"/>
      <c r="Q2246" s="41"/>
      <c r="R2246" s="41"/>
      <c r="S2246" s="41"/>
      <c r="T2246" s="41"/>
      <c r="U2246" s="41"/>
      <c r="V2246" s="41"/>
      <c r="W2246" s="41"/>
      <c r="X2246" s="41"/>
      <c r="Y2246" s="43"/>
      <c r="Z2246" s="41"/>
      <c r="AA2246" s="44"/>
      <c r="AB2246" s="79"/>
      <c r="AC2246" s="44"/>
    </row>
    <row r="2247" spans="4:29" x14ac:dyDescent="0.35">
      <c r="D2247" s="41"/>
      <c r="E2247" s="41"/>
      <c r="F2247" s="41"/>
      <c r="G2247" s="41"/>
      <c r="H2247" s="41"/>
      <c r="I2247" s="42"/>
      <c r="J2247" s="41"/>
      <c r="K2247" s="42"/>
      <c r="L2247" s="41"/>
      <c r="M2247" s="41"/>
      <c r="N2247" s="41"/>
      <c r="O2247" s="41"/>
      <c r="P2247" s="41"/>
      <c r="Q2247" s="41"/>
      <c r="R2247" s="41"/>
      <c r="S2247" s="41"/>
      <c r="T2247" s="41"/>
      <c r="U2247" s="41"/>
      <c r="V2247" s="41"/>
      <c r="W2247" s="41"/>
      <c r="X2247" s="41"/>
      <c r="Y2247" s="43"/>
      <c r="Z2247" s="41"/>
      <c r="AA2247" s="44"/>
      <c r="AB2247" s="79"/>
      <c r="AC2247" s="44"/>
    </row>
    <row r="2248" spans="4:29" x14ac:dyDescent="0.35">
      <c r="D2248" s="41"/>
      <c r="E2248" s="41"/>
      <c r="F2248" s="41"/>
      <c r="G2248" s="41"/>
      <c r="H2248" s="41"/>
      <c r="I2248" s="42"/>
      <c r="J2248" s="41"/>
      <c r="K2248" s="42"/>
      <c r="L2248" s="41"/>
      <c r="M2248" s="41"/>
      <c r="N2248" s="41"/>
      <c r="O2248" s="41"/>
      <c r="P2248" s="41"/>
      <c r="Q2248" s="41"/>
      <c r="R2248" s="41"/>
      <c r="S2248" s="41"/>
      <c r="T2248" s="41"/>
      <c r="U2248" s="41"/>
      <c r="V2248" s="41"/>
      <c r="W2248" s="41"/>
      <c r="X2248" s="41"/>
      <c r="Y2248" s="43"/>
      <c r="Z2248" s="41"/>
      <c r="AA2248" s="44"/>
      <c r="AB2248" s="79"/>
      <c r="AC2248" s="44"/>
    </row>
    <row r="2249" spans="4:29" x14ac:dyDescent="0.35">
      <c r="D2249" s="37"/>
      <c r="E2249" s="37"/>
      <c r="F2249" s="37"/>
      <c r="G2249" s="37"/>
      <c r="H2249" s="37"/>
      <c r="I2249" s="38"/>
      <c r="J2249" s="37"/>
      <c r="K2249" s="38"/>
      <c r="L2249" s="37"/>
      <c r="M2249" s="37"/>
      <c r="N2249" s="37"/>
      <c r="O2249" s="37"/>
      <c r="P2249" s="37"/>
      <c r="Q2249" s="37"/>
      <c r="R2249" s="37"/>
      <c r="S2249" s="37"/>
      <c r="T2249" s="37"/>
      <c r="U2249" s="37"/>
      <c r="V2249" s="37"/>
      <c r="W2249" s="37"/>
      <c r="X2249" s="37"/>
      <c r="Y2249" s="39"/>
      <c r="Z2249" s="37"/>
      <c r="AA2249" s="40"/>
      <c r="AB2249" s="78"/>
      <c r="AC2249" s="40"/>
    </row>
    <row r="2250" spans="4:29" x14ac:dyDescent="0.35">
      <c r="D2250" s="37"/>
      <c r="E2250" s="37"/>
      <c r="F2250" s="37"/>
      <c r="G2250" s="37"/>
      <c r="H2250" s="37"/>
      <c r="I2250" s="38"/>
      <c r="J2250" s="37"/>
      <c r="K2250" s="38"/>
      <c r="L2250" s="37"/>
      <c r="M2250" s="37"/>
      <c r="N2250" s="37"/>
      <c r="O2250" s="37"/>
      <c r="P2250" s="37"/>
      <c r="Q2250" s="37"/>
      <c r="R2250" s="37"/>
      <c r="S2250" s="37"/>
      <c r="T2250" s="37"/>
      <c r="U2250" s="37"/>
      <c r="V2250" s="37"/>
      <c r="W2250" s="37"/>
      <c r="X2250" s="37"/>
      <c r="Y2250" s="39"/>
      <c r="Z2250" s="37"/>
      <c r="AA2250" s="40"/>
      <c r="AB2250" s="78"/>
      <c r="AC2250" s="40"/>
    </row>
    <row r="2251" spans="4:29" x14ac:dyDescent="0.35">
      <c r="D2251" s="37"/>
      <c r="E2251" s="37"/>
      <c r="F2251" s="37"/>
      <c r="G2251" s="37"/>
      <c r="H2251" s="37"/>
      <c r="I2251" s="38"/>
      <c r="J2251" s="37"/>
      <c r="K2251" s="38"/>
      <c r="L2251" s="37"/>
      <c r="M2251" s="37"/>
      <c r="N2251" s="37"/>
      <c r="O2251" s="37"/>
      <c r="P2251" s="37"/>
      <c r="Q2251" s="37"/>
      <c r="R2251" s="37"/>
      <c r="S2251" s="37"/>
      <c r="T2251" s="37"/>
      <c r="U2251" s="37"/>
      <c r="V2251" s="37"/>
      <c r="W2251" s="37"/>
      <c r="X2251" s="37"/>
      <c r="Y2251" s="39"/>
      <c r="Z2251" s="37"/>
      <c r="AA2251" s="40"/>
      <c r="AB2251" s="78"/>
      <c r="AC2251" s="40"/>
    </row>
    <row r="2252" spans="4:29" x14ac:dyDescent="0.35">
      <c r="D2252" s="37"/>
      <c r="E2252" s="37"/>
      <c r="F2252" s="37"/>
      <c r="G2252" s="37"/>
      <c r="H2252" s="37"/>
      <c r="I2252" s="38"/>
      <c r="J2252" s="37"/>
      <c r="K2252" s="38"/>
      <c r="L2252" s="37"/>
      <c r="M2252" s="37"/>
      <c r="N2252" s="37"/>
      <c r="O2252" s="37"/>
      <c r="P2252" s="37"/>
      <c r="Q2252" s="37"/>
      <c r="R2252" s="37"/>
      <c r="S2252" s="37"/>
      <c r="T2252" s="37"/>
      <c r="U2252" s="37"/>
      <c r="V2252" s="37"/>
      <c r="W2252" s="37"/>
      <c r="X2252" s="37"/>
      <c r="Y2252" s="39"/>
      <c r="Z2252" s="37"/>
      <c r="AA2252" s="40"/>
      <c r="AB2252" s="78"/>
      <c r="AC2252" s="40"/>
    </row>
    <row r="2253" spans="4:29" x14ac:dyDescent="0.35">
      <c r="D2253" s="37"/>
      <c r="E2253" s="37"/>
      <c r="F2253" s="37"/>
      <c r="G2253" s="37"/>
      <c r="H2253" s="37"/>
      <c r="I2253" s="38"/>
      <c r="J2253" s="37"/>
      <c r="K2253" s="38"/>
      <c r="L2253" s="37"/>
      <c r="M2253" s="37"/>
      <c r="N2253" s="37"/>
      <c r="O2253" s="37"/>
      <c r="P2253" s="37"/>
      <c r="Q2253" s="37"/>
      <c r="R2253" s="37"/>
      <c r="S2253" s="37"/>
      <c r="T2253" s="37"/>
      <c r="U2253" s="37"/>
      <c r="V2253" s="37"/>
      <c r="W2253" s="37"/>
      <c r="X2253" s="37"/>
      <c r="Y2253" s="39"/>
      <c r="Z2253" s="37"/>
      <c r="AA2253" s="40"/>
      <c r="AB2253" s="78"/>
      <c r="AC2253" s="40"/>
    </row>
    <row r="2254" spans="4:29" x14ac:dyDescent="0.35">
      <c r="D2254" s="37"/>
      <c r="E2254" s="37"/>
      <c r="F2254" s="37"/>
      <c r="G2254" s="37"/>
      <c r="H2254" s="37"/>
      <c r="I2254" s="38"/>
      <c r="J2254" s="37"/>
      <c r="K2254" s="38"/>
      <c r="L2254" s="37"/>
      <c r="M2254" s="37"/>
      <c r="N2254" s="37"/>
      <c r="O2254" s="37"/>
      <c r="P2254" s="37"/>
      <c r="Q2254" s="37"/>
      <c r="R2254" s="37"/>
      <c r="S2254" s="37"/>
      <c r="T2254" s="37"/>
      <c r="U2254" s="37"/>
      <c r="V2254" s="37"/>
      <c r="W2254" s="37"/>
      <c r="X2254" s="37"/>
      <c r="Y2254" s="39"/>
      <c r="Z2254" s="37"/>
      <c r="AA2254" s="40"/>
      <c r="AB2254" s="78"/>
      <c r="AC2254" s="40"/>
    </row>
    <row r="2255" spans="4:29" x14ac:dyDescent="0.35">
      <c r="D2255" s="41"/>
      <c r="E2255" s="41"/>
      <c r="F2255" s="41"/>
      <c r="G2255" s="41"/>
      <c r="H2255" s="41"/>
      <c r="I2255" s="42"/>
      <c r="J2255" s="41"/>
      <c r="K2255" s="42"/>
      <c r="L2255" s="41"/>
      <c r="M2255" s="41"/>
      <c r="N2255" s="41"/>
      <c r="O2255" s="41"/>
      <c r="P2255" s="41"/>
      <c r="Q2255" s="41"/>
      <c r="R2255" s="41"/>
      <c r="S2255" s="41"/>
      <c r="T2255" s="41"/>
      <c r="U2255" s="41"/>
      <c r="V2255" s="41"/>
      <c r="W2255" s="41"/>
      <c r="X2255" s="41"/>
      <c r="Y2255" s="43"/>
      <c r="Z2255" s="41"/>
      <c r="AA2255" s="44"/>
      <c r="AB2255" s="79"/>
      <c r="AC2255" s="44"/>
    </row>
    <row r="2256" spans="4:29" x14ac:dyDescent="0.35">
      <c r="D2256" s="37"/>
      <c r="E2256" s="37"/>
      <c r="F2256" s="37"/>
      <c r="G2256" s="37"/>
      <c r="H2256" s="37"/>
      <c r="I2256" s="38"/>
      <c r="J2256" s="37"/>
      <c r="K2256" s="38"/>
      <c r="L2256" s="37"/>
      <c r="M2256" s="37"/>
      <c r="N2256" s="37"/>
      <c r="O2256" s="37"/>
      <c r="P2256" s="37"/>
      <c r="Q2256" s="37"/>
      <c r="R2256" s="37"/>
      <c r="S2256" s="37"/>
      <c r="T2256" s="37"/>
      <c r="U2256" s="37"/>
      <c r="V2256" s="37"/>
      <c r="W2256" s="37"/>
      <c r="X2256" s="37"/>
      <c r="Y2256" s="39"/>
      <c r="Z2256" s="37"/>
      <c r="AA2256" s="40"/>
      <c r="AB2256" s="78"/>
      <c r="AC2256" s="40"/>
    </row>
    <row r="2257" spans="4:29" x14ac:dyDescent="0.35">
      <c r="D2257" s="37"/>
      <c r="E2257" s="37"/>
      <c r="F2257" s="37"/>
      <c r="G2257" s="37"/>
      <c r="H2257" s="37"/>
      <c r="I2257" s="38"/>
      <c r="J2257" s="37"/>
      <c r="K2257" s="38"/>
      <c r="L2257" s="37"/>
      <c r="M2257" s="37"/>
      <c r="N2257" s="37"/>
      <c r="O2257" s="37"/>
      <c r="P2257" s="37"/>
      <c r="Q2257" s="37"/>
      <c r="R2257" s="37"/>
      <c r="S2257" s="37"/>
      <c r="T2257" s="37"/>
      <c r="U2257" s="37"/>
      <c r="V2257" s="37"/>
      <c r="W2257" s="37"/>
      <c r="X2257" s="37"/>
      <c r="Y2257" s="39"/>
      <c r="Z2257" s="37"/>
      <c r="AA2257" s="40"/>
      <c r="AB2257" s="78"/>
      <c r="AC2257" s="40"/>
    </row>
    <row r="2258" spans="4:29" x14ac:dyDescent="0.35">
      <c r="D2258" s="37"/>
      <c r="E2258" s="37"/>
      <c r="F2258" s="37"/>
      <c r="G2258" s="37"/>
      <c r="H2258" s="37"/>
      <c r="I2258" s="38"/>
      <c r="J2258" s="37"/>
      <c r="K2258" s="38"/>
      <c r="L2258" s="37"/>
      <c r="M2258" s="37"/>
      <c r="N2258" s="37"/>
      <c r="O2258" s="37"/>
      <c r="P2258" s="37"/>
      <c r="Q2258" s="37"/>
      <c r="R2258" s="37"/>
      <c r="S2258" s="37"/>
      <c r="T2258" s="37"/>
      <c r="U2258" s="37"/>
      <c r="V2258" s="37"/>
      <c r="W2258" s="37"/>
      <c r="X2258" s="37"/>
      <c r="Y2258" s="39"/>
      <c r="Z2258" s="37"/>
      <c r="AA2258" s="40"/>
      <c r="AB2258" s="78"/>
      <c r="AC2258" s="40"/>
    </row>
    <row r="2259" spans="4:29" x14ac:dyDescent="0.35">
      <c r="D2259" s="37"/>
      <c r="E2259" s="37"/>
      <c r="F2259" s="37"/>
      <c r="G2259" s="37"/>
      <c r="H2259" s="37"/>
      <c r="I2259" s="38"/>
      <c r="J2259" s="37"/>
      <c r="K2259" s="38"/>
      <c r="L2259" s="37"/>
      <c r="M2259" s="37"/>
      <c r="N2259" s="37"/>
      <c r="O2259" s="37"/>
      <c r="P2259" s="37"/>
      <c r="Q2259" s="37"/>
      <c r="R2259" s="37"/>
      <c r="S2259" s="37"/>
      <c r="T2259" s="37"/>
      <c r="U2259" s="37"/>
      <c r="V2259" s="37"/>
      <c r="W2259" s="37"/>
      <c r="X2259" s="37"/>
      <c r="Y2259" s="39"/>
      <c r="Z2259" s="37"/>
      <c r="AA2259" s="40"/>
      <c r="AB2259" s="78"/>
      <c r="AC2259" s="40"/>
    </row>
    <row r="2260" spans="4:29" x14ac:dyDescent="0.35">
      <c r="D2260" s="41"/>
      <c r="E2260" s="41"/>
      <c r="F2260" s="41"/>
      <c r="G2260" s="41"/>
      <c r="H2260" s="41"/>
      <c r="I2260" s="42"/>
      <c r="J2260" s="41"/>
      <c r="K2260" s="42"/>
      <c r="L2260" s="41"/>
      <c r="M2260" s="41"/>
      <c r="N2260" s="41"/>
      <c r="O2260" s="41"/>
      <c r="P2260" s="41"/>
      <c r="Q2260" s="41"/>
      <c r="R2260" s="41"/>
      <c r="S2260" s="41"/>
      <c r="T2260" s="41"/>
      <c r="U2260" s="41"/>
      <c r="V2260" s="41"/>
      <c r="W2260" s="41"/>
      <c r="X2260" s="41"/>
      <c r="Y2260" s="43"/>
      <c r="Z2260" s="41"/>
      <c r="AA2260" s="44"/>
      <c r="AB2260" s="79"/>
      <c r="AC2260" s="44"/>
    </row>
    <row r="2261" spans="4:29" x14ac:dyDescent="0.35">
      <c r="D2261" s="37"/>
      <c r="E2261" s="37"/>
      <c r="F2261" s="37"/>
      <c r="G2261" s="37"/>
      <c r="H2261" s="37"/>
      <c r="I2261" s="38"/>
      <c r="J2261" s="37"/>
      <c r="K2261" s="38"/>
      <c r="L2261" s="37"/>
      <c r="M2261" s="37"/>
      <c r="N2261" s="37"/>
      <c r="O2261" s="37"/>
      <c r="P2261" s="37"/>
      <c r="Q2261" s="37"/>
      <c r="R2261" s="37"/>
      <c r="S2261" s="37"/>
      <c r="T2261" s="37"/>
      <c r="U2261" s="37"/>
      <c r="V2261" s="37"/>
      <c r="W2261" s="37"/>
      <c r="X2261" s="37"/>
      <c r="Y2261" s="39"/>
      <c r="Z2261" s="37"/>
      <c r="AA2261" s="40"/>
      <c r="AB2261" s="78"/>
      <c r="AC2261" s="40"/>
    </row>
    <row r="2262" spans="4:29" x14ac:dyDescent="0.35">
      <c r="D2262" s="37"/>
      <c r="E2262" s="37"/>
      <c r="F2262" s="37"/>
      <c r="G2262" s="37"/>
      <c r="H2262" s="37"/>
      <c r="I2262" s="38"/>
      <c r="J2262" s="37"/>
      <c r="K2262" s="38"/>
      <c r="L2262" s="37"/>
      <c r="M2262" s="37"/>
      <c r="N2262" s="37"/>
      <c r="O2262" s="37"/>
      <c r="P2262" s="37"/>
      <c r="Q2262" s="37"/>
      <c r="R2262" s="37"/>
      <c r="S2262" s="37"/>
      <c r="T2262" s="37"/>
      <c r="U2262" s="37"/>
      <c r="V2262" s="37"/>
      <c r="W2262" s="37"/>
      <c r="X2262" s="37"/>
      <c r="Y2262" s="39"/>
      <c r="Z2262" s="37"/>
      <c r="AA2262" s="40"/>
      <c r="AB2262" s="78"/>
      <c r="AC2262" s="40"/>
    </row>
    <row r="2263" spans="4:29" x14ac:dyDescent="0.35">
      <c r="D2263" s="37"/>
      <c r="E2263" s="37"/>
      <c r="F2263" s="37"/>
      <c r="G2263" s="37"/>
      <c r="H2263" s="37"/>
      <c r="I2263" s="38"/>
      <c r="J2263" s="37"/>
      <c r="K2263" s="38"/>
      <c r="L2263" s="37"/>
      <c r="M2263" s="37"/>
      <c r="N2263" s="37"/>
      <c r="O2263" s="37"/>
      <c r="P2263" s="37"/>
      <c r="Q2263" s="37"/>
      <c r="R2263" s="37"/>
      <c r="S2263" s="37"/>
      <c r="T2263" s="37"/>
      <c r="U2263" s="37"/>
      <c r="V2263" s="37"/>
      <c r="W2263" s="37"/>
      <c r="X2263" s="37"/>
      <c r="Y2263" s="39"/>
      <c r="Z2263" s="37"/>
      <c r="AA2263" s="40"/>
      <c r="AB2263" s="78"/>
      <c r="AC2263" s="40"/>
    </row>
    <row r="2264" spans="4:29" x14ac:dyDescent="0.35">
      <c r="D2264" s="37"/>
      <c r="E2264" s="37"/>
      <c r="F2264" s="37"/>
      <c r="G2264" s="37"/>
      <c r="H2264" s="37"/>
      <c r="I2264" s="38"/>
      <c r="J2264" s="37"/>
      <c r="K2264" s="38"/>
      <c r="L2264" s="37"/>
      <c r="M2264" s="37"/>
      <c r="N2264" s="37"/>
      <c r="O2264" s="37"/>
      <c r="P2264" s="37"/>
      <c r="Q2264" s="37"/>
      <c r="R2264" s="37"/>
      <c r="S2264" s="37"/>
      <c r="T2264" s="37"/>
      <c r="U2264" s="37"/>
      <c r="V2264" s="37"/>
      <c r="W2264" s="37"/>
      <c r="X2264" s="37"/>
      <c r="Y2264" s="39"/>
      <c r="Z2264" s="37"/>
      <c r="AA2264" s="40"/>
      <c r="AB2264" s="78"/>
      <c r="AC2264" s="40"/>
    </row>
    <row r="2265" spans="4:29" x14ac:dyDescent="0.35">
      <c r="D2265" s="37"/>
      <c r="E2265" s="37"/>
      <c r="F2265" s="37"/>
      <c r="G2265" s="37"/>
      <c r="H2265" s="37"/>
      <c r="I2265" s="38"/>
      <c r="J2265" s="37"/>
      <c r="K2265" s="38"/>
      <c r="L2265" s="37"/>
      <c r="M2265" s="37"/>
      <c r="N2265" s="37"/>
      <c r="O2265" s="37"/>
      <c r="P2265" s="37"/>
      <c r="Q2265" s="37"/>
      <c r="R2265" s="37"/>
      <c r="S2265" s="37"/>
      <c r="T2265" s="37"/>
      <c r="U2265" s="37"/>
      <c r="V2265" s="37"/>
      <c r="W2265" s="37"/>
      <c r="X2265" s="37"/>
      <c r="Y2265" s="39"/>
      <c r="Z2265" s="37"/>
      <c r="AA2265" s="40"/>
      <c r="AB2265" s="78"/>
      <c r="AC2265" s="40"/>
    </row>
    <row r="2266" spans="4:29" x14ac:dyDescent="0.35">
      <c r="D2266" s="37"/>
      <c r="E2266" s="37"/>
      <c r="F2266" s="37"/>
      <c r="G2266" s="37"/>
      <c r="H2266" s="37"/>
      <c r="I2266" s="38"/>
      <c r="J2266" s="37"/>
      <c r="K2266" s="38"/>
      <c r="L2266" s="37"/>
      <c r="M2266" s="37"/>
      <c r="N2266" s="37"/>
      <c r="O2266" s="37"/>
      <c r="P2266" s="37"/>
      <c r="Q2266" s="37"/>
      <c r="R2266" s="37"/>
      <c r="S2266" s="37"/>
      <c r="T2266" s="37"/>
      <c r="U2266" s="37"/>
      <c r="V2266" s="37"/>
      <c r="W2266" s="37"/>
      <c r="X2266" s="37"/>
      <c r="Y2266" s="39"/>
      <c r="Z2266" s="37"/>
      <c r="AA2266" s="40"/>
      <c r="AB2266" s="78"/>
      <c r="AC2266" s="40"/>
    </row>
    <row r="2267" spans="4:29" x14ac:dyDescent="0.35">
      <c r="D2267" s="37"/>
      <c r="E2267" s="37"/>
      <c r="F2267" s="37"/>
      <c r="G2267" s="37"/>
      <c r="H2267" s="37"/>
      <c r="I2267" s="38"/>
      <c r="J2267" s="37"/>
      <c r="K2267" s="38"/>
      <c r="L2267" s="37"/>
      <c r="M2267" s="37"/>
      <c r="N2267" s="37"/>
      <c r="O2267" s="37"/>
      <c r="P2267" s="37"/>
      <c r="Q2267" s="37"/>
      <c r="R2267" s="37"/>
      <c r="S2267" s="37"/>
      <c r="T2267" s="37"/>
      <c r="U2267" s="37"/>
      <c r="V2267" s="37"/>
      <c r="W2267" s="37"/>
      <c r="X2267" s="37"/>
      <c r="Y2267" s="39"/>
      <c r="Z2267" s="37"/>
      <c r="AA2267" s="40"/>
      <c r="AB2267" s="78"/>
      <c r="AC2267" s="40"/>
    </row>
    <row r="2268" spans="4:29" x14ac:dyDescent="0.35">
      <c r="D2268" s="37"/>
      <c r="E2268" s="37"/>
      <c r="F2268" s="37"/>
      <c r="G2268" s="37"/>
      <c r="H2268" s="37"/>
      <c r="I2268" s="38"/>
      <c r="J2268" s="37"/>
      <c r="K2268" s="38"/>
      <c r="L2268" s="37"/>
      <c r="M2268" s="37"/>
      <c r="N2268" s="37"/>
      <c r="O2268" s="37"/>
      <c r="P2268" s="37"/>
      <c r="Q2268" s="37"/>
      <c r="R2268" s="37"/>
      <c r="S2268" s="37"/>
      <c r="T2268" s="37"/>
      <c r="U2268" s="37"/>
      <c r="V2268" s="37"/>
      <c r="W2268" s="37"/>
      <c r="X2268" s="37"/>
      <c r="Y2268" s="39"/>
      <c r="Z2268" s="37"/>
      <c r="AA2268" s="40"/>
      <c r="AB2268" s="78"/>
      <c r="AC2268" s="40"/>
    </row>
    <row r="2269" spans="4:29" x14ac:dyDescent="0.35">
      <c r="D2269" s="37"/>
      <c r="E2269" s="37"/>
      <c r="F2269" s="37"/>
      <c r="G2269" s="37"/>
      <c r="H2269" s="37"/>
      <c r="I2269" s="38"/>
      <c r="J2269" s="37"/>
      <c r="K2269" s="38"/>
      <c r="L2269" s="37"/>
      <c r="M2269" s="37"/>
      <c r="N2269" s="37"/>
      <c r="O2269" s="37"/>
      <c r="P2269" s="37"/>
      <c r="Q2269" s="37"/>
      <c r="R2269" s="37"/>
      <c r="S2269" s="37"/>
      <c r="T2269" s="37"/>
      <c r="U2269" s="37"/>
      <c r="V2269" s="37"/>
      <c r="W2269" s="37"/>
      <c r="X2269" s="37"/>
      <c r="Y2269" s="39"/>
      <c r="Z2269" s="37"/>
      <c r="AA2269" s="40"/>
      <c r="AB2269" s="78"/>
      <c r="AC2269" s="40"/>
    </row>
    <row r="2270" spans="4:29" x14ac:dyDescent="0.35">
      <c r="D2270" s="37"/>
      <c r="E2270" s="37"/>
      <c r="F2270" s="37"/>
      <c r="G2270" s="37"/>
      <c r="H2270" s="37"/>
      <c r="I2270" s="38"/>
      <c r="J2270" s="37"/>
      <c r="K2270" s="38"/>
      <c r="L2270" s="37"/>
      <c r="M2270" s="37"/>
      <c r="N2270" s="37"/>
      <c r="O2270" s="37"/>
      <c r="P2270" s="37"/>
      <c r="Q2270" s="37"/>
      <c r="R2270" s="37"/>
      <c r="S2270" s="37"/>
      <c r="T2270" s="37"/>
      <c r="U2270" s="37"/>
      <c r="V2270" s="37"/>
      <c r="W2270" s="37"/>
      <c r="X2270" s="37"/>
      <c r="Y2270" s="39"/>
      <c r="Z2270" s="37"/>
      <c r="AA2270" s="40"/>
      <c r="AB2270" s="78"/>
      <c r="AC2270" s="40"/>
    </row>
    <row r="2271" spans="4:29" x14ac:dyDescent="0.35">
      <c r="D2271" s="37"/>
      <c r="E2271" s="37"/>
      <c r="F2271" s="37"/>
      <c r="G2271" s="37"/>
      <c r="H2271" s="37"/>
      <c r="I2271" s="38"/>
      <c r="J2271" s="37"/>
      <c r="K2271" s="38"/>
      <c r="L2271" s="37"/>
      <c r="M2271" s="37"/>
      <c r="N2271" s="37"/>
      <c r="O2271" s="37"/>
      <c r="P2271" s="37"/>
      <c r="Q2271" s="37"/>
      <c r="R2271" s="37"/>
      <c r="S2271" s="37"/>
      <c r="T2271" s="37"/>
      <c r="U2271" s="37"/>
      <c r="V2271" s="37"/>
      <c r="W2271" s="37"/>
      <c r="X2271" s="37"/>
      <c r="Y2271" s="39"/>
      <c r="Z2271" s="37"/>
      <c r="AA2271" s="40"/>
      <c r="AB2271" s="78"/>
      <c r="AC2271" s="40"/>
    </row>
    <row r="2272" spans="4:29" x14ac:dyDescent="0.35">
      <c r="D2272" s="37"/>
      <c r="E2272" s="37"/>
      <c r="F2272" s="37"/>
      <c r="G2272" s="37"/>
      <c r="H2272" s="37"/>
      <c r="I2272" s="38"/>
      <c r="J2272" s="37"/>
      <c r="K2272" s="38"/>
      <c r="L2272" s="37"/>
      <c r="M2272" s="37"/>
      <c r="N2272" s="37"/>
      <c r="O2272" s="37"/>
      <c r="P2272" s="37"/>
      <c r="Q2272" s="37"/>
      <c r="R2272" s="37"/>
      <c r="S2272" s="37"/>
      <c r="T2272" s="37"/>
      <c r="U2272" s="37"/>
      <c r="V2272" s="37"/>
      <c r="W2272" s="37"/>
      <c r="X2272" s="37"/>
      <c r="Y2272" s="39"/>
      <c r="Z2272" s="37"/>
      <c r="AA2272" s="40"/>
      <c r="AB2272" s="78"/>
      <c r="AC2272" s="40"/>
    </row>
    <row r="2273" spans="4:29" x14ac:dyDescent="0.35">
      <c r="D2273" s="37"/>
      <c r="E2273" s="37"/>
      <c r="F2273" s="37"/>
      <c r="G2273" s="37"/>
      <c r="H2273" s="37"/>
      <c r="I2273" s="38"/>
      <c r="J2273" s="37"/>
      <c r="K2273" s="38"/>
      <c r="L2273" s="37"/>
      <c r="M2273" s="37"/>
      <c r="N2273" s="37"/>
      <c r="O2273" s="37"/>
      <c r="P2273" s="37"/>
      <c r="Q2273" s="37"/>
      <c r="R2273" s="37"/>
      <c r="S2273" s="37"/>
      <c r="T2273" s="37"/>
      <c r="U2273" s="37"/>
      <c r="V2273" s="37"/>
      <c r="W2273" s="37"/>
      <c r="X2273" s="37"/>
      <c r="Y2273" s="39"/>
      <c r="Z2273" s="37"/>
      <c r="AA2273" s="40"/>
      <c r="AB2273" s="78"/>
      <c r="AC2273" s="40"/>
    </row>
    <row r="2274" spans="4:29" x14ac:dyDescent="0.35">
      <c r="D2274" s="37"/>
      <c r="E2274" s="37"/>
      <c r="F2274" s="37"/>
      <c r="G2274" s="37"/>
      <c r="H2274" s="37"/>
      <c r="I2274" s="38"/>
      <c r="J2274" s="37"/>
      <c r="K2274" s="38"/>
      <c r="L2274" s="37"/>
      <c r="M2274" s="37"/>
      <c r="N2274" s="37"/>
      <c r="O2274" s="37"/>
      <c r="P2274" s="37"/>
      <c r="Q2274" s="37"/>
      <c r="R2274" s="37"/>
      <c r="S2274" s="37"/>
      <c r="T2274" s="37"/>
      <c r="U2274" s="37"/>
      <c r="V2274" s="37"/>
      <c r="W2274" s="37"/>
      <c r="X2274" s="37"/>
      <c r="Y2274" s="39"/>
      <c r="Z2274" s="37"/>
      <c r="AA2274" s="40"/>
      <c r="AB2274" s="78"/>
      <c r="AC2274" s="40"/>
    </row>
    <row r="2275" spans="4:29" x14ac:dyDescent="0.35">
      <c r="D2275" s="37"/>
      <c r="E2275" s="37"/>
      <c r="F2275" s="37"/>
      <c r="G2275" s="37"/>
      <c r="H2275" s="37"/>
      <c r="I2275" s="38"/>
      <c r="J2275" s="37"/>
      <c r="K2275" s="38"/>
      <c r="L2275" s="37"/>
      <c r="M2275" s="37"/>
      <c r="N2275" s="37"/>
      <c r="O2275" s="37"/>
      <c r="P2275" s="37"/>
      <c r="Q2275" s="37"/>
      <c r="R2275" s="37"/>
      <c r="S2275" s="37"/>
      <c r="T2275" s="37"/>
      <c r="U2275" s="37"/>
      <c r="V2275" s="37"/>
      <c r="W2275" s="37"/>
      <c r="X2275" s="37"/>
      <c r="Y2275" s="39"/>
      <c r="Z2275" s="37"/>
      <c r="AA2275" s="40"/>
      <c r="AB2275" s="78"/>
      <c r="AC2275" s="40"/>
    </row>
    <row r="2276" spans="4:29" x14ac:dyDescent="0.35">
      <c r="D2276" s="37"/>
      <c r="E2276" s="37"/>
      <c r="F2276" s="37"/>
      <c r="G2276" s="37"/>
      <c r="H2276" s="37"/>
      <c r="I2276" s="38"/>
      <c r="J2276" s="37"/>
      <c r="K2276" s="38"/>
      <c r="L2276" s="37"/>
      <c r="M2276" s="37"/>
      <c r="N2276" s="37"/>
      <c r="O2276" s="37"/>
      <c r="P2276" s="37"/>
      <c r="Q2276" s="37"/>
      <c r="R2276" s="37"/>
      <c r="S2276" s="37"/>
      <c r="T2276" s="37"/>
      <c r="U2276" s="37"/>
      <c r="V2276" s="37"/>
      <c r="W2276" s="37"/>
      <c r="X2276" s="37"/>
      <c r="Y2276" s="39"/>
      <c r="Z2276" s="37"/>
      <c r="AA2276" s="40"/>
      <c r="AB2276" s="78"/>
      <c r="AC2276" s="40"/>
    </row>
    <row r="2277" spans="4:29" x14ac:dyDescent="0.35">
      <c r="D2277" s="37"/>
      <c r="E2277" s="37"/>
      <c r="F2277" s="37"/>
      <c r="G2277" s="37"/>
      <c r="H2277" s="37"/>
      <c r="I2277" s="38"/>
      <c r="J2277" s="37"/>
      <c r="K2277" s="38"/>
      <c r="L2277" s="37"/>
      <c r="M2277" s="37"/>
      <c r="N2277" s="37"/>
      <c r="O2277" s="37"/>
      <c r="P2277" s="37"/>
      <c r="Q2277" s="37"/>
      <c r="R2277" s="37"/>
      <c r="S2277" s="37"/>
      <c r="T2277" s="37"/>
      <c r="U2277" s="37"/>
      <c r="V2277" s="37"/>
      <c r="W2277" s="37"/>
      <c r="X2277" s="37"/>
      <c r="Y2277" s="39"/>
      <c r="Z2277" s="37"/>
      <c r="AA2277" s="40"/>
      <c r="AB2277" s="78"/>
      <c r="AC2277" s="40"/>
    </row>
    <row r="2278" spans="4:29" x14ac:dyDescent="0.35">
      <c r="D2278" s="37"/>
      <c r="E2278" s="37"/>
      <c r="F2278" s="37"/>
      <c r="G2278" s="37"/>
      <c r="H2278" s="37"/>
      <c r="I2278" s="38"/>
      <c r="J2278" s="37"/>
      <c r="K2278" s="38"/>
      <c r="L2278" s="37"/>
      <c r="M2278" s="37"/>
      <c r="N2278" s="37"/>
      <c r="O2278" s="37"/>
      <c r="P2278" s="37"/>
      <c r="Q2278" s="37"/>
      <c r="R2278" s="37"/>
      <c r="S2278" s="37"/>
      <c r="T2278" s="37"/>
      <c r="U2278" s="37"/>
      <c r="V2278" s="37"/>
      <c r="W2278" s="37"/>
      <c r="X2278" s="37"/>
      <c r="Y2278" s="39"/>
      <c r="Z2278" s="37"/>
      <c r="AA2278" s="40"/>
      <c r="AB2278" s="78"/>
      <c r="AC2278" s="40"/>
    </row>
    <row r="2279" spans="4:29" x14ac:dyDescent="0.35">
      <c r="D2279" s="37"/>
      <c r="E2279" s="37"/>
      <c r="F2279" s="37"/>
      <c r="G2279" s="37"/>
      <c r="H2279" s="37"/>
      <c r="I2279" s="38"/>
      <c r="J2279" s="37"/>
      <c r="K2279" s="38"/>
      <c r="L2279" s="37"/>
      <c r="M2279" s="37"/>
      <c r="N2279" s="37"/>
      <c r="O2279" s="37"/>
      <c r="P2279" s="37"/>
      <c r="Q2279" s="37"/>
      <c r="R2279" s="37"/>
      <c r="S2279" s="37"/>
      <c r="T2279" s="37"/>
      <c r="U2279" s="37"/>
      <c r="V2279" s="37"/>
      <c r="W2279" s="37"/>
      <c r="X2279" s="37"/>
      <c r="Y2279" s="39"/>
      <c r="Z2279" s="37"/>
      <c r="AA2279" s="40"/>
      <c r="AB2279" s="78"/>
      <c r="AC2279" s="40"/>
    </row>
    <row r="2280" spans="4:29" x14ac:dyDescent="0.35">
      <c r="D2280" s="37"/>
      <c r="E2280" s="37"/>
      <c r="F2280" s="37"/>
      <c r="G2280" s="37"/>
      <c r="H2280" s="37"/>
      <c r="I2280" s="38"/>
      <c r="J2280" s="37"/>
      <c r="K2280" s="38"/>
      <c r="L2280" s="37"/>
      <c r="M2280" s="37"/>
      <c r="N2280" s="37"/>
      <c r="O2280" s="37"/>
      <c r="P2280" s="37"/>
      <c r="Q2280" s="37"/>
      <c r="R2280" s="37"/>
      <c r="S2280" s="37"/>
      <c r="T2280" s="37"/>
      <c r="U2280" s="37"/>
      <c r="V2280" s="37"/>
      <c r="W2280" s="37"/>
      <c r="X2280" s="37"/>
      <c r="Y2280" s="39"/>
      <c r="Z2280" s="37"/>
      <c r="AA2280" s="40"/>
      <c r="AB2280" s="78"/>
      <c r="AC2280" s="40"/>
    </row>
    <row r="2281" spans="4:29" x14ac:dyDescent="0.35">
      <c r="D2281" s="37"/>
      <c r="E2281" s="37"/>
      <c r="F2281" s="37"/>
      <c r="G2281" s="37"/>
      <c r="H2281" s="37"/>
      <c r="I2281" s="38"/>
      <c r="J2281" s="37"/>
      <c r="K2281" s="38"/>
      <c r="L2281" s="37"/>
      <c r="M2281" s="37"/>
      <c r="N2281" s="37"/>
      <c r="O2281" s="37"/>
      <c r="P2281" s="37"/>
      <c r="Q2281" s="37"/>
      <c r="R2281" s="37"/>
      <c r="S2281" s="37"/>
      <c r="T2281" s="37"/>
      <c r="U2281" s="37"/>
      <c r="V2281" s="37"/>
      <c r="W2281" s="37"/>
      <c r="X2281" s="37"/>
      <c r="Y2281" s="39"/>
      <c r="Z2281" s="37"/>
      <c r="AA2281" s="40"/>
      <c r="AB2281" s="78"/>
      <c r="AC2281" s="40"/>
    </row>
    <row r="2282" spans="4:29" x14ac:dyDescent="0.35">
      <c r="D2282" s="37"/>
      <c r="E2282" s="37"/>
      <c r="F2282" s="37"/>
      <c r="G2282" s="37"/>
      <c r="H2282" s="37"/>
      <c r="I2282" s="38"/>
      <c r="J2282" s="37"/>
      <c r="K2282" s="38"/>
      <c r="L2282" s="37"/>
      <c r="M2282" s="37"/>
      <c r="N2282" s="37"/>
      <c r="O2282" s="37"/>
      <c r="P2282" s="37"/>
      <c r="Q2282" s="37"/>
      <c r="R2282" s="37"/>
      <c r="S2282" s="37"/>
      <c r="T2282" s="37"/>
      <c r="U2282" s="37"/>
      <c r="V2282" s="37"/>
      <c r="W2282" s="37"/>
      <c r="X2282" s="37"/>
      <c r="Y2282" s="39"/>
      <c r="Z2282" s="37"/>
      <c r="AA2282" s="40"/>
      <c r="AB2282" s="78"/>
      <c r="AC2282" s="40"/>
    </row>
    <row r="2283" spans="4:29" x14ac:dyDescent="0.35">
      <c r="D2283" s="37"/>
      <c r="E2283" s="37"/>
      <c r="F2283" s="37"/>
      <c r="G2283" s="37"/>
      <c r="H2283" s="37"/>
      <c r="I2283" s="38"/>
      <c r="J2283" s="37"/>
      <c r="K2283" s="38"/>
      <c r="L2283" s="37"/>
      <c r="M2283" s="37"/>
      <c r="N2283" s="37"/>
      <c r="O2283" s="37"/>
      <c r="P2283" s="37"/>
      <c r="Q2283" s="37"/>
      <c r="R2283" s="37"/>
      <c r="S2283" s="37"/>
      <c r="T2283" s="37"/>
      <c r="U2283" s="37"/>
      <c r="V2283" s="37"/>
      <c r="W2283" s="37"/>
      <c r="X2283" s="37"/>
      <c r="Y2283" s="39"/>
      <c r="Z2283" s="37"/>
      <c r="AA2283" s="40"/>
      <c r="AB2283" s="78"/>
      <c r="AC2283" s="40"/>
    </row>
    <row r="2284" spans="4:29" x14ac:dyDescent="0.35">
      <c r="D2284" s="37"/>
      <c r="E2284" s="37"/>
      <c r="F2284" s="37"/>
      <c r="G2284" s="37"/>
      <c r="H2284" s="37"/>
      <c r="I2284" s="38"/>
      <c r="J2284" s="37"/>
      <c r="K2284" s="38"/>
      <c r="L2284" s="37"/>
      <c r="M2284" s="37"/>
      <c r="N2284" s="37"/>
      <c r="O2284" s="37"/>
      <c r="P2284" s="37"/>
      <c r="Q2284" s="37"/>
      <c r="R2284" s="37"/>
      <c r="S2284" s="37"/>
      <c r="T2284" s="37"/>
      <c r="U2284" s="37"/>
      <c r="V2284" s="37"/>
      <c r="W2284" s="37"/>
      <c r="X2284" s="37"/>
      <c r="Y2284" s="39"/>
      <c r="Z2284" s="37"/>
      <c r="AA2284" s="40"/>
      <c r="AB2284" s="78"/>
      <c r="AC2284" s="40"/>
    </row>
    <row r="2285" spans="4:29" x14ac:dyDescent="0.35">
      <c r="D2285" s="37"/>
      <c r="E2285" s="37"/>
      <c r="F2285" s="37"/>
      <c r="G2285" s="37"/>
      <c r="H2285" s="37"/>
      <c r="I2285" s="38"/>
      <c r="J2285" s="37"/>
      <c r="K2285" s="38"/>
      <c r="L2285" s="37"/>
      <c r="M2285" s="37"/>
      <c r="N2285" s="37"/>
      <c r="O2285" s="37"/>
      <c r="P2285" s="37"/>
      <c r="Q2285" s="37"/>
      <c r="R2285" s="37"/>
      <c r="S2285" s="37"/>
      <c r="T2285" s="37"/>
      <c r="U2285" s="37"/>
      <c r="V2285" s="37"/>
      <c r="W2285" s="37"/>
      <c r="X2285" s="37"/>
      <c r="Y2285" s="39"/>
      <c r="Z2285" s="37"/>
      <c r="AA2285" s="40"/>
      <c r="AB2285" s="78"/>
      <c r="AC2285" s="40"/>
    </row>
    <row r="2286" spans="4:29" x14ac:dyDescent="0.35">
      <c r="D2286" s="37"/>
      <c r="E2286" s="37"/>
      <c r="F2286" s="37"/>
      <c r="G2286" s="37"/>
      <c r="H2286" s="37"/>
      <c r="I2286" s="38"/>
      <c r="J2286" s="37"/>
      <c r="K2286" s="38"/>
      <c r="L2286" s="37"/>
      <c r="M2286" s="37"/>
      <c r="N2286" s="37"/>
      <c r="O2286" s="37"/>
      <c r="P2286" s="37"/>
      <c r="Q2286" s="37"/>
      <c r="R2286" s="37"/>
      <c r="S2286" s="37"/>
      <c r="T2286" s="37"/>
      <c r="U2286" s="37"/>
      <c r="V2286" s="37"/>
      <c r="W2286" s="37"/>
      <c r="X2286" s="37"/>
      <c r="Y2286" s="39"/>
      <c r="Z2286" s="37"/>
      <c r="AA2286" s="40"/>
      <c r="AB2286" s="78"/>
      <c r="AC2286" s="40"/>
    </row>
    <row r="2287" spans="4:29" x14ac:dyDescent="0.35">
      <c r="D2287" s="37"/>
      <c r="E2287" s="37"/>
      <c r="F2287" s="37"/>
      <c r="G2287" s="37"/>
      <c r="H2287" s="37"/>
      <c r="I2287" s="38"/>
      <c r="J2287" s="37"/>
      <c r="K2287" s="38"/>
      <c r="L2287" s="37"/>
      <c r="M2287" s="37"/>
      <c r="N2287" s="37"/>
      <c r="O2287" s="37"/>
      <c r="P2287" s="37"/>
      <c r="Q2287" s="37"/>
      <c r="R2287" s="37"/>
      <c r="S2287" s="37"/>
      <c r="T2287" s="37"/>
      <c r="U2287" s="37"/>
      <c r="V2287" s="37"/>
      <c r="W2287" s="37"/>
      <c r="X2287" s="37"/>
      <c r="Y2287" s="39"/>
      <c r="Z2287" s="37"/>
      <c r="AA2287" s="40"/>
      <c r="AB2287" s="78"/>
      <c r="AC2287" s="40"/>
    </row>
    <row r="2288" spans="4:29" x14ac:dyDescent="0.35">
      <c r="D2288" s="37"/>
      <c r="E2288" s="37"/>
      <c r="F2288" s="37"/>
      <c r="G2288" s="37"/>
      <c r="H2288" s="37"/>
      <c r="I2288" s="38"/>
      <c r="J2288" s="37"/>
      <c r="K2288" s="38"/>
      <c r="L2288" s="37"/>
      <c r="M2288" s="37"/>
      <c r="N2288" s="37"/>
      <c r="O2288" s="37"/>
      <c r="P2288" s="37"/>
      <c r="Q2288" s="37"/>
      <c r="R2288" s="37"/>
      <c r="S2288" s="37"/>
      <c r="T2288" s="37"/>
      <c r="U2288" s="37"/>
      <c r="V2288" s="37"/>
      <c r="W2288" s="37"/>
      <c r="X2288" s="37"/>
      <c r="Y2288" s="39"/>
      <c r="Z2288" s="37"/>
      <c r="AA2288" s="40"/>
      <c r="AB2288" s="78"/>
      <c r="AC2288" s="40"/>
    </row>
    <row r="2289" spans="4:29" x14ac:dyDescent="0.35">
      <c r="D2289" s="37"/>
      <c r="E2289" s="37"/>
      <c r="F2289" s="37"/>
      <c r="G2289" s="37"/>
      <c r="H2289" s="37"/>
      <c r="I2289" s="38"/>
      <c r="J2289" s="37"/>
      <c r="K2289" s="38"/>
      <c r="L2289" s="37"/>
      <c r="M2289" s="37"/>
      <c r="N2289" s="37"/>
      <c r="O2289" s="37"/>
      <c r="P2289" s="37"/>
      <c r="Q2289" s="37"/>
      <c r="R2289" s="37"/>
      <c r="S2289" s="37"/>
      <c r="T2289" s="37"/>
      <c r="U2289" s="37"/>
      <c r="V2289" s="37"/>
      <c r="W2289" s="37"/>
      <c r="X2289" s="37"/>
      <c r="Y2289" s="39"/>
      <c r="Z2289" s="37"/>
      <c r="AA2289" s="40"/>
      <c r="AB2289" s="78"/>
      <c r="AC2289" s="40"/>
    </row>
    <row r="2290" spans="4:29" x14ac:dyDescent="0.35">
      <c r="D2290" s="37"/>
      <c r="E2290" s="37"/>
      <c r="F2290" s="37"/>
      <c r="G2290" s="37"/>
      <c r="H2290" s="37"/>
      <c r="I2290" s="38"/>
      <c r="J2290" s="37"/>
      <c r="K2290" s="38"/>
      <c r="L2290" s="37"/>
      <c r="M2290" s="37"/>
      <c r="N2290" s="37"/>
      <c r="O2290" s="37"/>
      <c r="P2290" s="37"/>
      <c r="Q2290" s="37"/>
      <c r="R2290" s="37"/>
      <c r="S2290" s="37"/>
      <c r="T2290" s="37"/>
      <c r="U2290" s="37"/>
      <c r="V2290" s="37"/>
      <c r="W2290" s="37"/>
      <c r="X2290" s="37"/>
      <c r="Y2290" s="39"/>
      <c r="Z2290" s="37"/>
      <c r="AA2290" s="40"/>
      <c r="AB2290" s="78"/>
      <c r="AC2290" s="40"/>
    </row>
    <row r="2291" spans="4:29" x14ac:dyDescent="0.35">
      <c r="D2291" s="37"/>
      <c r="E2291" s="37"/>
      <c r="F2291" s="37"/>
      <c r="G2291" s="37"/>
      <c r="H2291" s="37"/>
      <c r="I2291" s="38"/>
      <c r="J2291" s="37"/>
      <c r="K2291" s="38"/>
      <c r="L2291" s="37"/>
      <c r="M2291" s="37"/>
      <c r="N2291" s="37"/>
      <c r="O2291" s="37"/>
      <c r="P2291" s="37"/>
      <c r="Q2291" s="37"/>
      <c r="R2291" s="37"/>
      <c r="S2291" s="37"/>
      <c r="T2291" s="37"/>
      <c r="U2291" s="37"/>
      <c r="V2291" s="37"/>
      <c r="W2291" s="37"/>
      <c r="X2291" s="37"/>
      <c r="Y2291" s="39"/>
      <c r="Z2291" s="37"/>
      <c r="AA2291" s="40"/>
      <c r="AB2291" s="78"/>
      <c r="AC2291" s="40"/>
    </row>
    <row r="2292" spans="4:29" x14ac:dyDescent="0.35">
      <c r="D2292" s="41"/>
      <c r="E2292" s="41"/>
      <c r="F2292" s="41"/>
      <c r="G2292" s="41"/>
      <c r="H2292" s="41"/>
      <c r="I2292" s="42"/>
      <c r="J2292" s="41"/>
      <c r="K2292" s="42"/>
      <c r="L2292" s="41"/>
      <c r="M2292" s="41"/>
      <c r="N2292" s="41"/>
      <c r="O2292" s="41"/>
      <c r="P2292" s="41"/>
      <c r="Q2292" s="41"/>
      <c r="R2292" s="41"/>
      <c r="S2292" s="41"/>
      <c r="T2292" s="41"/>
      <c r="U2292" s="41"/>
      <c r="V2292" s="41"/>
      <c r="W2292" s="41"/>
      <c r="X2292" s="41"/>
      <c r="Y2292" s="43"/>
      <c r="Z2292" s="41"/>
      <c r="AA2292" s="44"/>
      <c r="AB2292" s="79"/>
      <c r="AC2292" s="44"/>
    </row>
    <row r="2293" spans="4:29" x14ac:dyDescent="0.35">
      <c r="D2293" s="37"/>
      <c r="E2293" s="37"/>
      <c r="F2293" s="37"/>
      <c r="G2293" s="37"/>
      <c r="H2293" s="37"/>
      <c r="I2293" s="38"/>
      <c r="J2293" s="37"/>
      <c r="K2293" s="38"/>
      <c r="L2293" s="37"/>
      <c r="M2293" s="37"/>
      <c r="N2293" s="37"/>
      <c r="O2293" s="37"/>
      <c r="P2293" s="37"/>
      <c r="Q2293" s="37"/>
      <c r="R2293" s="37"/>
      <c r="S2293" s="37"/>
      <c r="T2293" s="37"/>
      <c r="U2293" s="37"/>
      <c r="V2293" s="37"/>
      <c r="W2293" s="37"/>
      <c r="X2293" s="37"/>
      <c r="Y2293" s="39"/>
      <c r="Z2293" s="37"/>
      <c r="AA2293" s="40"/>
      <c r="AB2293" s="78"/>
      <c r="AC2293" s="40"/>
    </row>
    <row r="2294" spans="4:29" x14ac:dyDescent="0.35">
      <c r="D2294" s="37"/>
      <c r="E2294" s="37"/>
      <c r="F2294" s="37"/>
      <c r="G2294" s="37"/>
      <c r="H2294" s="37"/>
      <c r="I2294" s="38"/>
      <c r="J2294" s="37"/>
      <c r="K2294" s="38"/>
      <c r="L2294" s="37"/>
      <c r="M2294" s="37"/>
      <c r="N2294" s="37"/>
      <c r="O2294" s="37"/>
      <c r="P2294" s="37"/>
      <c r="Q2294" s="37"/>
      <c r="R2294" s="37"/>
      <c r="S2294" s="37"/>
      <c r="T2294" s="37"/>
      <c r="U2294" s="37"/>
      <c r="V2294" s="37"/>
      <c r="W2294" s="37"/>
      <c r="X2294" s="37"/>
      <c r="Y2294" s="39"/>
      <c r="Z2294" s="37"/>
      <c r="AA2294" s="40"/>
      <c r="AB2294" s="78"/>
      <c r="AC2294" s="40"/>
    </row>
    <row r="2295" spans="4:29" x14ac:dyDescent="0.35">
      <c r="D2295" s="37"/>
      <c r="E2295" s="37"/>
      <c r="F2295" s="37"/>
      <c r="G2295" s="37"/>
      <c r="H2295" s="37"/>
      <c r="I2295" s="38"/>
      <c r="J2295" s="37"/>
      <c r="K2295" s="38"/>
      <c r="L2295" s="37"/>
      <c r="M2295" s="37"/>
      <c r="N2295" s="37"/>
      <c r="O2295" s="37"/>
      <c r="P2295" s="37"/>
      <c r="Q2295" s="37"/>
      <c r="R2295" s="37"/>
      <c r="S2295" s="37"/>
      <c r="T2295" s="37"/>
      <c r="U2295" s="37"/>
      <c r="V2295" s="37"/>
      <c r="W2295" s="37"/>
      <c r="X2295" s="37"/>
      <c r="Y2295" s="39"/>
      <c r="Z2295" s="37"/>
      <c r="AA2295" s="40"/>
      <c r="AB2295" s="78"/>
      <c r="AC2295" s="40"/>
    </row>
    <row r="2296" spans="4:29" x14ac:dyDescent="0.35">
      <c r="D2296" s="37"/>
      <c r="E2296" s="37"/>
      <c r="F2296" s="37"/>
      <c r="G2296" s="37"/>
      <c r="H2296" s="37"/>
      <c r="I2296" s="38"/>
      <c r="J2296" s="37"/>
      <c r="K2296" s="38"/>
      <c r="L2296" s="37"/>
      <c r="M2296" s="37"/>
      <c r="N2296" s="37"/>
      <c r="O2296" s="37"/>
      <c r="P2296" s="37"/>
      <c r="Q2296" s="37"/>
      <c r="R2296" s="37"/>
      <c r="S2296" s="37"/>
      <c r="T2296" s="37"/>
      <c r="U2296" s="37"/>
      <c r="V2296" s="37"/>
      <c r="W2296" s="37"/>
      <c r="X2296" s="37"/>
      <c r="Y2296" s="39"/>
      <c r="Z2296" s="37"/>
      <c r="AA2296" s="40"/>
      <c r="AB2296" s="78"/>
      <c r="AC2296" s="40"/>
    </row>
    <row r="2297" spans="4:29" x14ac:dyDescent="0.35">
      <c r="D2297" s="37"/>
      <c r="E2297" s="37"/>
      <c r="F2297" s="37"/>
      <c r="G2297" s="37"/>
      <c r="H2297" s="37"/>
      <c r="I2297" s="38"/>
      <c r="J2297" s="37"/>
      <c r="K2297" s="38"/>
      <c r="L2297" s="37"/>
      <c r="M2297" s="37"/>
      <c r="N2297" s="37"/>
      <c r="O2297" s="37"/>
      <c r="P2297" s="37"/>
      <c r="Q2297" s="37"/>
      <c r="R2297" s="37"/>
      <c r="S2297" s="37"/>
      <c r="T2297" s="37"/>
      <c r="U2297" s="37"/>
      <c r="V2297" s="37"/>
      <c r="W2297" s="37"/>
      <c r="X2297" s="37"/>
      <c r="Y2297" s="39"/>
      <c r="Z2297" s="37"/>
      <c r="AA2297" s="40"/>
      <c r="AB2297" s="78"/>
      <c r="AC2297" s="40"/>
    </row>
    <row r="2298" spans="4:29" x14ac:dyDescent="0.35">
      <c r="D2298" s="37"/>
      <c r="E2298" s="37"/>
      <c r="F2298" s="37"/>
      <c r="G2298" s="37"/>
      <c r="H2298" s="37"/>
      <c r="I2298" s="38"/>
      <c r="J2298" s="37"/>
      <c r="K2298" s="38"/>
      <c r="L2298" s="37"/>
      <c r="M2298" s="37"/>
      <c r="N2298" s="37"/>
      <c r="O2298" s="37"/>
      <c r="P2298" s="37"/>
      <c r="Q2298" s="37"/>
      <c r="R2298" s="37"/>
      <c r="S2298" s="37"/>
      <c r="T2298" s="37"/>
      <c r="U2298" s="37"/>
      <c r="V2298" s="37"/>
      <c r="W2298" s="37"/>
      <c r="X2298" s="37"/>
      <c r="Y2298" s="39"/>
      <c r="Z2298" s="37"/>
      <c r="AA2298" s="40"/>
      <c r="AB2298" s="78"/>
      <c r="AC2298" s="40"/>
    </row>
    <row r="2299" spans="4:29" x14ac:dyDescent="0.35">
      <c r="D2299" s="41"/>
      <c r="E2299" s="41"/>
      <c r="F2299" s="41"/>
      <c r="G2299" s="41"/>
      <c r="H2299" s="41"/>
      <c r="I2299" s="42"/>
      <c r="J2299" s="41"/>
      <c r="K2299" s="42"/>
      <c r="L2299" s="41"/>
      <c r="M2299" s="41"/>
      <c r="N2299" s="41"/>
      <c r="O2299" s="41"/>
      <c r="P2299" s="41"/>
      <c r="Q2299" s="41"/>
      <c r="R2299" s="41"/>
      <c r="S2299" s="41"/>
      <c r="T2299" s="41"/>
      <c r="U2299" s="41"/>
      <c r="V2299" s="41"/>
      <c r="W2299" s="41"/>
      <c r="X2299" s="41"/>
      <c r="Y2299" s="43"/>
      <c r="Z2299" s="41"/>
      <c r="AA2299" s="44"/>
      <c r="AB2299" s="79"/>
      <c r="AC2299" s="44"/>
    </row>
    <row r="2300" spans="4:29" x14ac:dyDescent="0.35">
      <c r="D2300" s="37"/>
      <c r="E2300" s="37"/>
      <c r="F2300" s="37"/>
      <c r="G2300" s="37"/>
      <c r="H2300" s="37"/>
      <c r="I2300" s="38"/>
      <c r="J2300" s="37"/>
      <c r="K2300" s="38"/>
      <c r="L2300" s="37"/>
      <c r="M2300" s="37"/>
      <c r="N2300" s="37"/>
      <c r="O2300" s="37"/>
      <c r="P2300" s="37"/>
      <c r="Q2300" s="37"/>
      <c r="R2300" s="37"/>
      <c r="S2300" s="37"/>
      <c r="T2300" s="37"/>
      <c r="U2300" s="37"/>
      <c r="V2300" s="37"/>
      <c r="W2300" s="37"/>
      <c r="X2300" s="37"/>
      <c r="Y2300" s="39"/>
      <c r="Z2300" s="37"/>
      <c r="AA2300" s="40"/>
      <c r="AB2300" s="78"/>
      <c r="AC2300" s="40"/>
    </row>
    <row r="2301" spans="4:29" x14ac:dyDescent="0.35">
      <c r="D2301" s="37"/>
      <c r="E2301" s="37"/>
      <c r="F2301" s="37"/>
      <c r="G2301" s="37"/>
      <c r="H2301" s="37"/>
      <c r="I2301" s="38"/>
      <c r="J2301" s="37"/>
      <c r="K2301" s="38"/>
      <c r="L2301" s="37"/>
      <c r="M2301" s="37"/>
      <c r="N2301" s="37"/>
      <c r="O2301" s="37"/>
      <c r="P2301" s="37"/>
      <c r="Q2301" s="37"/>
      <c r="R2301" s="37"/>
      <c r="S2301" s="37"/>
      <c r="T2301" s="37"/>
      <c r="U2301" s="37"/>
      <c r="V2301" s="37"/>
      <c r="W2301" s="37"/>
      <c r="X2301" s="37"/>
      <c r="Y2301" s="39"/>
      <c r="Z2301" s="37"/>
      <c r="AA2301" s="40"/>
      <c r="AB2301" s="78"/>
      <c r="AC2301" s="40"/>
    </row>
    <row r="2302" spans="4:29" x14ac:dyDescent="0.35">
      <c r="D2302" s="37"/>
      <c r="E2302" s="37"/>
      <c r="F2302" s="37"/>
      <c r="G2302" s="37"/>
      <c r="H2302" s="37"/>
      <c r="I2302" s="38"/>
      <c r="J2302" s="37"/>
      <c r="K2302" s="38"/>
      <c r="L2302" s="37"/>
      <c r="M2302" s="37"/>
      <c r="N2302" s="37"/>
      <c r="O2302" s="37"/>
      <c r="P2302" s="37"/>
      <c r="Q2302" s="37"/>
      <c r="R2302" s="37"/>
      <c r="S2302" s="37"/>
      <c r="T2302" s="37"/>
      <c r="U2302" s="37"/>
      <c r="V2302" s="37"/>
      <c r="W2302" s="37"/>
      <c r="X2302" s="37"/>
      <c r="Y2302" s="39"/>
      <c r="Z2302" s="37"/>
      <c r="AA2302" s="40"/>
      <c r="AB2302" s="78"/>
      <c r="AC2302" s="40"/>
    </row>
    <row r="2303" spans="4:29" x14ac:dyDescent="0.35">
      <c r="D2303" s="37"/>
      <c r="E2303" s="37"/>
      <c r="F2303" s="37"/>
      <c r="G2303" s="37"/>
      <c r="H2303" s="37"/>
      <c r="I2303" s="38"/>
      <c r="J2303" s="37"/>
      <c r="K2303" s="38"/>
      <c r="L2303" s="37"/>
      <c r="M2303" s="37"/>
      <c r="N2303" s="37"/>
      <c r="O2303" s="37"/>
      <c r="P2303" s="37"/>
      <c r="Q2303" s="37"/>
      <c r="R2303" s="37"/>
      <c r="S2303" s="37"/>
      <c r="T2303" s="37"/>
      <c r="U2303" s="37"/>
      <c r="V2303" s="37"/>
      <c r="W2303" s="37"/>
      <c r="X2303" s="37"/>
      <c r="Y2303" s="39"/>
      <c r="Z2303" s="37"/>
      <c r="AA2303" s="40"/>
      <c r="AB2303" s="78"/>
      <c r="AC2303" s="40"/>
    </row>
    <row r="2304" spans="4:29" x14ac:dyDescent="0.35">
      <c r="D2304" s="37"/>
      <c r="E2304" s="37"/>
      <c r="F2304" s="37"/>
      <c r="G2304" s="37"/>
      <c r="H2304" s="37"/>
      <c r="I2304" s="38"/>
      <c r="J2304" s="37"/>
      <c r="K2304" s="38"/>
      <c r="L2304" s="37"/>
      <c r="M2304" s="37"/>
      <c r="N2304" s="37"/>
      <c r="O2304" s="37"/>
      <c r="P2304" s="37"/>
      <c r="Q2304" s="37"/>
      <c r="R2304" s="37"/>
      <c r="S2304" s="37"/>
      <c r="T2304" s="37"/>
      <c r="U2304" s="37"/>
      <c r="V2304" s="37"/>
      <c r="W2304" s="37"/>
      <c r="X2304" s="37"/>
      <c r="Y2304" s="39"/>
      <c r="Z2304" s="37"/>
      <c r="AA2304" s="40"/>
      <c r="AB2304" s="78"/>
      <c r="AC2304" s="40"/>
    </row>
    <row r="2305" spans="4:29" x14ac:dyDescent="0.35">
      <c r="D2305" s="37"/>
      <c r="E2305" s="37"/>
      <c r="F2305" s="37"/>
      <c r="G2305" s="37"/>
      <c r="H2305" s="37"/>
      <c r="I2305" s="38"/>
      <c r="J2305" s="37"/>
      <c r="K2305" s="38"/>
      <c r="L2305" s="37"/>
      <c r="M2305" s="37"/>
      <c r="N2305" s="37"/>
      <c r="O2305" s="37"/>
      <c r="P2305" s="37"/>
      <c r="Q2305" s="37"/>
      <c r="R2305" s="37"/>
      <c r="S2305" s="37"/>
      <c r="T2305" s="37"/>
      <c r="U2305" s="37"/>
      <c r="V2305" s="37"/>
      <c r="W2305" s="37"/>
      <c r="X2305" s="37"/>
      <c r="Y2305" s="39"/>
      <c r="Z2305" s="37"/>
      <c r="AA2305" s="40"/>
      <c r="AB2305" s="78"/>
      <c r="AC2305" s="40"/>
    </row>
    <row r="2306" spans="4:29" x14ac:dyDescent="0.35">
      <c r="D2306" s="41"/>
      <c r="E2306" s="41"/>
      <c r="F2306" s="41"/>
      <c r="G2306" s="41"/>
      <c r="H2306" s="41"/>
      <c r="I2306" s="42"/>
      <c r="J2306" s="41"/>
      <c r="K2306" s="42"/>
      <c r="L2306" s="41"/>
      <c r="M2306" s="41"/>
      <c r="N2306" s="41"/>
      <c r="O2306" s="41"/>
      <c r="P2306" s="41"/>
      <c r="Q2306" s="41"/>
      <c r="R2306" s="41"/>
      <c r="S2306" s="41"/>
      <c r="T2306" s="41"/>
      <c r="U2306" s="41"/>
      <c r="V2306" s="41"/>
      <c r="W2306" s="41"/>
      <c r="X2306" s="41"/>
      <c r="Y2306" s="43"/>
      <c r="Z2306" s="41"/>
      <c r="AA2306" s="44"/>
      <c r="AB2306" s="79"/>
      <c r="AC2306" s="44"/>
    </row>
    <row r="2307" spans="4:29" x14ac:dyDescent="0.35">
      <c r="D2307" s="37"/>
      <c r="E2307" s="37"/>
      <c r="F2307" s="37"/>
      <c r="G2307" s="37"/>
      <c r="H2307" s="37"/>
      <c r="I2307" s="38"/>
      <c r="J2307" s="37"/>
      <c r="K2307" s="38"/>
      <c r="L2307" s="37"/>
      <c r="M2307" s="37"/>
      <c r="N2307" s="37"/>
      <c r="O2307" s="37"/>
      <c r="P2307" s="37"/>
      <c r="Q2307" s="37"/>
      <c r="R2307" s="37"/>
      <c r="S2307" s="37"/>
      <c r="T2307" s="37"/>
      <c r="U2307" s="37"/>
      <c r="V2307" s="37"/>
      <c r="W2307" s="37"/>
      <c r="X2307" s="37"/>
      <c r="Y2307" s="39"/>
      <c r="Z2307" s="37"/>
      <c r="AA2307" s="40"/>
      <c r="AB2307" s="78"/>
      <c r="AC2307" s="40"/>
    </row>
    <row r="2308" spans="4:29" x14ac:dyDescent="0.35">
      <c r="D2308" s="37"/>
      <c r="E2308" s="37"/>
      <c r="F2308" s="37"/>
      <c r="G2308" s="37"/>
      <c r="H2308" s="37"/>
      <c r="I2308" s="38"/>
      <c r="J2308" s="37"/>
      <c r="K2308" s="38"/>
      <c r="L2308" s="37"/>
      <c r="M2308" s="37"/>
      <c r="N2308" s="37"/>
      <c r="O2308" s="37"/>
      <c r="P2308" s="37"/>
      <c r="Q2308" s="37"/>
      <c r="R2308" s="37"/>
      <c r="S2308" s="37"/>
      <c r="T2308" s="37"/>
      <c r="U2308" s="37"/>
      <c r="V2308" s="37"/>
      <c r="W2308" s="37"/>
      <c r="X2308" s="37"/>
      <c r="Y2308" s="39"/>
      <c r="Z2308" s="37"/>
      <c r="AA2308" s="40"/>
      <c r="AB2308" s="78"/>
      <c r="AC2308" s="40"/>
    </row>
    <row r="2309" spans="4:29" x14ac:dyDescent="0.35">
      <c r="D2309" s="37"/>
      <c r="E2309" s="37"/>
      <c r="F2309" s="37"/>
      <c r="G2309" s="37"/>
      <c r="H2309" s="37"/>
      <c r="I2309" s="38"/>
      <c r="J2309" s="37"/>
      <c r="K2309" s="38"/>
      <c r="L2309" s="37"/>
      <c r="M2309" s="37"/>
      <c r="N2309" s="37"/>
      <c r="O2309" s="37"/>
      <c r="P2309" s="37"/>
      <c r="Q2309" s="37"/>
      <c r="R2309" s="37"/>
      <c r="S2309" s="37"/>
      <c r="T2309" s="37"/>
      <c r="U2309" s="37"/>
      <c r="V2309" s="37"/>
      <c r="W2309" s="37"/>
      <c r="X2309" s="37"/>
      <c r="Y2309" s="39"/>
      <c r="Z2309" s="37"/>
      <c r="AA2309" s="40"/>
      <c r="AB2309" s="78"/>
      <c r="AC2309" s="40"/>
    </row>
    <row r="2310" spans="4:29" x14ac:dyDescent="0.35">
      <c r="D2310" s="37"/>
      <c r="E2310" s="37"/>
      <c r="F2310" s="37"/>
      <c r="G2310" s="37"/>
      <c r="H2310" s="37"/>
      <c r="I2310" s="38"/>
      <c r="J2310" s="37"/>
      <c r="K2310" s="38"/>
      <c r="L2310" s="37"/>
      <c r="M2310" s="37"/>
      <c r="N2310" s="37"/>
      <c r="O2310" s="37"/>
      <c r="P2310" s="37"/>
      <c r="Q2310" s="37"/>
      <c r="R2310" s="37"/>
      <c r="S2310" s="37"/>
      <c r="T2310" s="37"/>
      <c r="U2310" s="37"/>
      <c r="V2310" s="37"/>
      <c r="W2310" s="37"/>
      <c r="X2310" s="37"/>
      <c r="Y2310" s="39"/>
      <c r="Z2310" s="37"/>
      <c r="AA2310" s="40"/>
      <c r="AB2310" s="78"/>
      <c r="AC2310" s="40"/>
    </row>
    <row r="2311" spans="4:29" x14ac:dyDescent="0.35">
      <c r="D2311" s="37"/>
      <c r="E2311" s="37"/>
      <c r="F2311" s="37"/>
      <c r="G2311" s="37"/>
      <c r="H2311" s="37"/>
      <c r="I2311" s="38"/>
      <c r="J2311" s="37"/>
      <c r="K2311" s="38"/>
      <c r="L2311" s="37"/>
      <c r="M2311" s="37"/>
      <c r="N2311" s="37"/>
      <c r="O2311" s="37"/>
      <c r="P2311" s="37"/>
      <c r="Q2311" s="37"/>
      <c r="R2311" s="37"/>
      <c r="S2311" s="37"/>
      <c r="T2311" s="37"/>
      <c r="U2311" s="37"/>
      <c r="V2311" s="37"/>
      <c r="W2311" s="37"/>
      <c r="X2311" s="37"/>
      <c r="Y2311" s="39"/>
      <c r="Z2311" s="37"/>
      <c r="AA2311" s="40"/>
      <c r="AB2311" s="78"/>
      <c r="AC2311" s="40"/>
    </row>
    <row r="2312" spans="4:29" x14ac:dyDescent="0.35">
      <c r="D2312" s="37"/>
      <c r="E2312" s="37"/>
      <c r="F2312" s="37"/>
      <c r="G2312" s="37"/>
      <c r="H2312" s="37"/>
      <c r="I2312" s="38"/>
      <c r="J2312" s="37"/>
      <c r="K2312" s="38"/>
      <c r="L2312" s="37"/>
      <c r="M2312" s="37"/>
      <c r="N2312" s="37"/>
      <c r="O2312" s="37"/>
      <c r="P2312" s="37"/>
      <c r="Q2312" s="37"/>
      <c r="R2312" s="37"/>
      <c r="S2312" s="37"/>
      <c r="T2312" s="37"/>
      <c r="U2312" s="37"/>
      <c r="V2312" s="37"/>
      <c r="W2312" s="37"/>
      <c r="X2312" s="37"/>
      <c r="Y2312" s="39"/>
      <c r="Z2312" s="37"/>
      <c r="AA2312" s="40"/>
      <c r="AB2312" s="78"/>
      <c r="AC2312" s="40"/>
    </row>
    <row r="2313" spans="4:29" x14ac:dyDescent="0.35">
      <c r="D2313" s="37"/>
      <c r="E2313" s="37"/>
      <c r="F2313" s="37"/>
      <c r="G2313" s="37"/>
      <c r="H2313" s="37"/>
      <c r="I2313" s="38"/>
      <c r="J2313" s="37"/>
      <c r="K2313" s="38"/>
      <c r="L2313" s="37"/>
      <c r="M2313" s="37"/>
      <c r="N2313" s="37"/>
      <c r="O2313" s="37"/>
      <c r="P2313" s="37"/>
      <c r="Q2313" s="37"/>
      <c r="R2313" s="37"/>
      <c r="S2313" s="37"/>
      <c r="T2313" s="37"/>
      <c r="U2313" s="37"/>
      <c r="V2313" s="37"/>
      <c r="W2313" s="37"/>
      <c r="X2313" s="37"/>
      <c r="Y2313" s="39"/>
      <c r="Z2313" s="37"/>
      <c r="AA2313" s="40"/>
      <c r="AB2313" s="78"/>
      <c r="AC2313" s="40"/>
    </row>
    <row r="2314" spans="4:29" x14ac:dyDescent="0.35">
      <c r="D2314" s="41"/>
      <c r="E2314" s="41"/>
      <c r="F2314" s="41"/>
      <c r="G2314" s="41"/>
      <c r="H2314" s="41"/>
      <c r="I2314" s="42"/>
      <c r="J2314" s="41"/>
      <c r="K2314" s="42"/>
      <c r="L2314" s="41"/>
      <c r="M2314" s="41"/>
      <c r="N2314" s="41"/>
      <c r="O2314" s="41"/>
      <c r="P2314" s="41"/>
      <c r="Q2314" s="41"/>
      <c r="R2314" s="41"/>
      <c r="S2314" s="41"/>
      <c r="T2314" s="41"/>
      <c r="U2314" s="41"/>
      <c r="V2314" s="41"/>
      <c r="W2314" s="41"/>
      <c r="X2314" s="41"/>
      <c r="Y2314" s="43"/>
      <c r="Z2314" s="41"/>
      <c r="AA2314" s="44"/>
      <c r="AB2314" s="79"/>
      <c r="AC2314" s="44"/>
    </row>
    <row r="2315" spans="4:29" x14ac:dyDescent="0.35">
      <c r="D2315" s="37"/>
      <c r="E2315" s="37"/>
      <c r="F2315" s="37"/>
      <c r="G2315" s="37"/>
      <c r="H2315" s="37"/>
      <c r="I2315" s="38"/>
      <c r="J2315" s="37"/>
      <c r="K2315" s="38"/>
      <c r="L2315" s="37"/>
      <c r="M2315" s="37"/>
      <c r="N2315" s="37"/>
      <c r="O2315" s="37"/>
      <c r="P2315" s="37"/>
      <c r="Q2315" s="37"/>
      <c r="R2315" s="37"/>
      <c r="S2315" s="37"/>
      <c r="T2315" s="37"/>
      <c r="U2315" s="37"/>
      <c r="V2315" s="37"/>
      <c r="W2315" s="37"/>
      <c r="X2315" s="37"/>
      <c r="Y2315" s="39"/>
      <c r="Z2315" s="37"/>
      <c r="AA2315" s="40"/>
      <c r="AB2315" s="78"/>
      <c r="AC2315" s="40"/>
    </row>
    <row r="2316" spans="4:29" x14ac:dyDescent="0.35">
      <c r="D2316" s="37"/>
      <c r="E2316" s="37"/>
      <c r="F2316" s="37"/>
      <c r="G2316" s="37"/>
      <c r="H2316" s="37"/>
      <c r="I2316" s="38"/>
      <c r="J2316" s="37"/>
      <c r="K2316" s="38"/>
      <c r="L2316" s="37"/>
      <c r="M2316" s="37"/>
      <c r="N2316" s="37"/>
      <c r="O2316" s="37"/>
      <c r="P2316" s="37"/>
      <c r="Q2316" s="37"/>
      <c r="R2316" s="37"/>
      <c r="S2316" s="37"/>
      <c r="T2316" s="37"/>
      <c r="U2316" s="37"/>
      <c r="V2316" s="37"/>
      <c r="W2316" s="37"/>
      <c r="X2316" s="37"/>
      <c r="Y2316" s="39"/>
      <c r="Z2316" s="37"/>
      <c r="AA2316" s="40"/>
      <c r="AB2316" s="78"/>
      <c r="AC2316" s="40"/>
    </row>
    <row r="2317" spans="4:29" x14ac:dyDescent="0.35">
      <c r="D2317" s="37"/>
      <c r="E2317" s="37"/>
      <c r="F2317" s="37"/>
      <c r="G2317" s="37"/>
      <c r="H2317" s="37"/>
      <c r="I2317" s="38"/>
      <c r="J2317" s="37"/>
      <c r="K2317" s="38"/>
      <c r="L2317" s="37"/>
      <c r="M2317" s="37"/>
      <c r="N2317" s="37"/>
      <c r="O2317" s="37"/>
      <c r="P2317" s="37"/>
      <c r="Q2317" s="37"/>
      <c r="R2317" s="37"/>
      <c r="S2317" s="37"/>
      <c r="T2317" s="37"/>
      <c r="U2317" s="37"/>
      <c r="V2317" s="37"/>
      <c r="W2317" s="37"/>
      <c r="X2317" s="37"/>
      <c r="Y2317" s="39"/>
      <c r="Z2317" s="37"/>
      <c r="AA2317" s="40"/>
      <c r="AB2317" s="78"/>
      <c r="AC2317" s="40"/>
    </row>
    <row r="2318" spans="4:29" x14ac:dyDescent="0.35">
      <c r="D2318" s="37"/>
      <c r="E2318" s="37"/>
      <c r="F2318" s="37"/>
      <c r="G2318" s="37"/>
      <c r="H2318" s="37"/>
      <c r="I2318" s="38"/>
      <c r="J2318" s="37"/>
      <c r="K2318" s="38"/>
      <c r="L2318" s="37"/>
      <c r="M2318" s="37"/>
      <c r="N2318" s="37"/>
      <c r="O2318" s="37"/>
      <c r="P2318" s="37"/>
      <c r="Q2318" s="37"/>
      <c r="R2318" s="37"/>
      <c r="S2318" s="37"/>
      <c r="T2318" s="37"/>
      <c r="U2318" s="37"/>
      <c r="V2318" s="37"/>
      <c r="W2318" s="37"/>
      <c r="X2318" s="37"/>
      <c r="Y2318" s="39"/>
      <c r="Z2318" s="37"/>
      <c r="AA2318" s="40"/>
      <c r="AB2318" s="78"/>
      <c r="AC2318" s="40"/>
    </row>
    <row r="2319" spans="4:29" x14ac:dyDescent="0.35">
      <c r="D2319" s="41"/>
      <c r="E2319" s="41"/>
      <c r="F2319" s="41"/>
      <c r="G2319" s="41"/>
      <c r="H2319" s="41"/>
      <c r="I2319" s="42"/>
      <c r="J2319" s="41"/>
      <c r="K2319" s="42"/>
      <c r="L2319" s="41"/>
      <c r="M2319" s="41"/>
      <c r="N2319" s="41"/>
      <c r="O2319" s="41"/>
      <c r="P2319" s="41"/>
      <c r="Q2319" s="41"/>
      <c r="R2319" s="41"/>
      <c r="S2319" s="41"/>
      <c r="T2319" s="41"/>
      <c r="U2319" s="41"/>
      <c r="V2319" s="41"/>
      <c r="W2319" s="41"/>
      <c r="X2319" s="41"/>
      <c r="Y2319" s="43"/>
      <c r="Z2319" s="41"/>
      <c r="AA2319" s="44"/>
      <c r="AB2319" s="79"/>
      <c r="AC2319" s="44"/>
    </row>
    <row r="2320" spans="4:29" x14ac:dyDescent="0.35">
      <c r="D2320" s="37"/>
      <c r="E2320" s="37"/>
      <c r="F2320" s="37"/>
      <c r="G2320" s="37"/>
      <c r="H2320" s="37"/>
      <c r="I2320" s="38"/>
      <c r="J2320" s="37"/>
      <c r="K2320" s="38"/>
      <c r="L2320" s="37"/>
      <c r="M2320" s="37"/>
      <c r="N2320" s="37"/>
      <c r="O2320" s="37"/>
      <c r="P2320" s="37"/>
      <c r="Q2320" s="37"/>
      <c r="R2320" s="37"/>
      <c r="S2320" s="37"/>
      <c r="T2320" s="37"/>
      <c r="U2320" s="37"/>
      <c r="V2320" s="37"/>
      <c r="W2320" s="37"/>
      <c r="X2320" s="37"/>
      <c r="Y2320" s="39"/>
      <c r="Z2320" s="37"/>
      <c r="AA2320" s="40"/>
      <c r="AB2320" s="78"/>
      <c r="AC2320" s="40"/>
    </row>
    <row r="2321" spans="4:29" x14ac:dyDescent="0.35">
      <c r="D2321" s="41"/>
      <c r="E2321" s="41"/>
      <c r="F2321" s="41"/>
      <c r="G2321" s="41"/>
      <c r="H2321" s="41"/>
      <c r="I2321" s="42"/>
      <c r="J2321" s="41"/>
      <c r="K2321" s="42"/>
      <c r="L2321" s="41"/>
      <c r="M2321" s="41"/>
      <c r="N2321" s="41"/>
      <c r="O2321" s="41"/>
      <c r="P2321" s="41"/>
      <c r="Q2321" s="41"/>
      <c r="R2321" s="41"/>
      <c r="S2321" s="41"/>
      <c r="T2321" s="41"/>
      <c r="U2321" s="41"/>
      <c r="V2321" s="41"/>
      <c r="W2321" s="41"/>
      <c r="X2321" s="41"/>
      <c r="Y2321" s="43"/>
      <c r="Z2321" s="41"/>
      <c r="AA2321" s="44"/>
      <c r="AB2321" s="79"/>
      <c r="AC2321" s="44"/>
    </row>
    <row r="2322" spans="4:29" x14ac:dyDescent="0.35">
      <c r="D2322" s="37"/>
      <c r="E2322" s="37"/>
      <c r="F2322" s="37"/>
      <c r="G2322" s="37"/>
      <c r="H2322" s="37"/>
      <c r="I2322" s="38"/>
      <c r="J2322" s="37"/>
      <c r="K2322" s="38"/>
      <c r="L2322" s="37"/>
      <c r="M2322" s="37"/>
      <c r="N2322" s="37"/>
      <c r="O2322" s="37"/>
      <c r="P2322" s="37"/>
      <c r="Q2322" s="37"/>
      <c r="R2322" s="37"/>
      <c r="S2322" s="37"/>
      <c r="T2322" s="37"/>
      <c r="U2322" s="37"/>
      <c r="V2322" s="37"/>
      <c r="W2322" s="37"/>
      <c r="X2322" s="37"/>
      <c r="Y2322" s="39"/>
      <c r="Z2322" s="37"/>
      <c r="AA2322" s="40"/>
      <c r="AB2322" s="78"/>
      <c r="AC2322" s="40"/>
    </row>
    <row r="2323" spans="4:29" x14ac:dyDescent="0.35">
      <c r="D2323" s="41"/>
      <c r="E2323" s="41"/>
      <c r="F2323" s="41"/>
      <c r="G2323" s="41"/>
      <c r="H2323" s="41"/>
      <c r="I2323" s="42"/>
      <c r="J2323" s="41"/>
      <c r="K2323" s="42"/>
      <c r="L2323" s="41"/>
      <c r="M2323" s="41"/>
      <c r="N2323" s="41"/>
      <c r="O2323" s="41"/>
      <c r="P2323" s="41"/>
      <c r="Q2323" s="41"/>
      <c r="R2323" s="41"/>
      <c r="S2323" s="41"/>
      <c r="T2323" s="41"/>
      <c r="U2323" s="41"/>
      <c r="V2323" s="41"/>
      <c r="W2323" s="41"/>
      <c r="X2323" s="41"/>
      <c r="Y2323" s="43"/>
      <c r="Z2323" s="41"/>
      <c r="AA2323" s="44"/>
      <c r="AB2323" s="79"/>
      <c r="AC2323" s="44"/>
    </row>
    <row r="2324" spans="4:29" x14ac:dyDescent="0.35">
      <c r="D2324" s="37"/>
      <c r="E2324" s="37"/>
      <c r="F2324" s="37"/>
      <c r="G2324" s="37"/>
      <c r="H2324" s="37"/>
      <c r="I2324" s="38"/>
      <c r="J2324" s="37"/>
      <c r="K2324" s="38"/>
      <c r="L2324" s="37"/>
      <c r="M2324" s="37"/>
      <c r="N2324" s="37"/>
      <c r="O2324" s="37"/>
      <c r="P2324" s="37"/>
      <c r="Q2324" s="37"/>
      <c r="R2324" s="37"/>
      <c r="S2324" s="37"/>
      <c r="T2324" s="37"/>
      <c r="U2324" s="37"/>
      <c r="V2324" s="37"/>
      <c r="W2324" s="37"/>
      <c r="X2324" s="37"/>
      <c r="Y2324" s="39"/>
      <c r="Z2324" s="37"/>
      <c r="AA2324" s="40"/>
      <c r="AB2324" s="78"/>
      <c r="AC2324" s="40"/>
    </row>
    <row r="2325" spans="4:29" x14ac:dyDescent="0.35">
      <c r="D2325" s="41"/>
      <c r="E2325" s="41"/>
      <c r="F2325" s="41"/>
      <c r="G2325" s="41"/>
      <c r="H2325" s="41"/>
      <c r="I2325" s="42"/>
      <c r="J2325" s="41"/>
      <c r="K2325" s="42"/>
      <c r="L2325" s="41"/>
      <c r="M2325" s="41"/>
      <c r="N2325" s="41"/>
      <c r="O2325" s="41"/>
      <c r="P2325" s="41"/>
      <c r="Q2325" s="41"/>
      <c r="R2325" s="41"/>
      <c r="S2325" s="41"/>
      <c r="T2325" s="41"/>
      <c r="U2325" s="41"/>
      <c r="V2325" s="41"/>
      <c r="W2325" s="41"/>
      <c r="X2325" s="41"/>
      <c r="Y2325" s="43"/>
      <c r="Z2325" s="41"/>
      <c r="AA2325" s="44"/>
      <c r="AB2325" s="79"/>
      <c r="AC2325" s="44"/>
    </row>
    <row r="2326" spans="4:29" x14ac:dyDescent="0.35">
      <c r="D2326" s="37"/>
      <c r="E2326" s="37"/>
      <c r="F2326" s="37"/>
      <c r="G2326" s="37"/>
      <c r="H2326" s="37"/>
      <c r="I2326" s="38"/>
      <c r="J2326" s="37"/>
      <c r="K2326" s="38"/>
      <c r="L2326" s="37"/>
      <c r="M2326" s="37"/>
      <c r="N2326" s="37"/>
      <c r="O2326" s="37"/>
      <c r="P2326" s="37"/>
      <c r="Q2326" s="37"/>
      <c r="R2326" s="37"/>
      <c r="S2326" s="37"/>
      <c r="T2326" s="37"/>
      <c r="U2326" s="37"/>
      <c r="V2326" s="37"/>
      <c r="W2326" s="37"/>
      <c r="X2326" s="37"/>
      <c r="Y2326" s="39"/>
      <c r="Z2326" s="37"/>
      <c r="AA2326" s="40"/>
      <c r="AB2326" s="78"/>
      <c r="AC2326" s="40"/>
    </row>
    <row r="2327" spans="4:29" x14ac:dyDescent="0.35">
      <c r="D2327" s="41"/>
      <c r="E2327" s="41"/>
      <c r="F2327" s="41"/>
      <c r="G2327" s="41"/>
      <c r="H2327" s="41"/>
      <c r="I2327" s="42"/>
      <c r="J2327" s="41"/>
      <c r="K2327" s="42"/>
      <c r="L2327" s="41"/>
      <c r="M2327" s="41"/>
      <c r="N2327" s="41"/>
      <c r="O2327" s="41"/>
      <c r="P2327" s="41"/>
      <c r="Q2327" s="41"/>
      <c r="R2327" s="41"/>
      <c r="S2327" s="41"/>
      <c r="T2327" s="41"/>
      <c r="U2327" s="41"/>
      <c r="V2327" s="41"/>
      <c r="W2327" s="41"/>
      <c r="X2327" s="41"/>
      <c r="Y2327" s="43"/>
      <c r="Z2327" s="41"/>
      <c r="AA2327" s="44"/>
      <c r="AB2327" s="79"/>
      <c r="AC2327" s="44"/>
    </row>
    <row r="2328" spans="4:29" x14ac:dyDescent="0.35">
      <c r="D2328" s="37"/>
      <c r="E2328" s="37"/>
      <c r="F2328" s="37"/>
      <c r="G2328" s="37"/>
      <c r="H2328" s="37"/>
      <c r="I2328" s="38"/>
      <c r="J2328" s="37"/>
      <c r="K2328" s="38"/>
      <c r="L2328" s="37"/>
      <c r="M2328" s="37"/>
      <c r="N2328" s="37"/>
      <c r="O2328" s="37"/>
      <c r="P2328" s="37"/>
      <c r="Q2328" s="37"/>
      <c r="R2328" s="37"/>
      <c r="S2328" s="37"/>
      <c r="T2328" s="37"/>
      <c r="U2328" s="37"/>
      <c r="V2328" s="37"/>
      <c r="W2328" s="37"/>
      <c r="X2328" s="37"/>
      <c r="Y2328" s="39"/>
      <c r="Z2328" s="37"/>
      <c r="AA2328" s="40"/>
      <c r="AB2328" s="78"/>
      <c r="AC2328" s="40"/>
    </row>
    <row r="2329" spans="4:29" x14ac:dyDescent="0.35">
      <c r="D2329" s="37"/>
      <c r="E2329" s="37"/>
      <c r="F2329" s="37"/>
      <c r="G2329" s="37"/>
      <c r="H2329" s="37"/>
      <c r="I2329" s="38"/>
      <c r="J2329" s="37"/>
      <c r="K2329" s="38"/>
      <c r="L2329" s="37"/>
      <c r="M2329" s="37"/>
      <c r="N2329" s="37"/>
      <c r="O2329" s="37"/>
      <c r="P2329" s="37"/>
      <c r="Q2329" s="37"/>
      <c r="R2329" s="37"/>
      <c r="S2329" s="37"/>
      <c r="T2329" s="37"/>
      <c r="U2329" s="37"/>
      <c r="V2329" s="37"/>
      <c r="W2329" s="37"/>
      <c r="X2329" s="37"/>
      <c r="Y2329" s="39"/>
      <c r="Z2329" s="37"/>
      <c r="AA2329" s="40"/>
      <c r="AB2329" s="78"/>
      <c r="AC2329" s="40"/>
    </row>
    <row r="2330" spans="4:29" x14ac:dyDescent="0.35">
      <c r="D2330" s="41"/>
      <c r="E2330" s="41"/>
      <c r="F2330" s="41"/>
      <c r="G2330" s="41"/>
      <c r="H2330" s="41"/>
      <c r="I2330" s="42"/>
      <c r="J2330" s="41"/>
      <c r="K2330" s="42"/>
      <c r="L2330" s="41"/>
      <c r="M2330" s="41"/>
      <c r="N2330" s="41"/>
      <c r="O2330" s="41"/>
      <c r="P2330" s="41"/>
      <c r="Q2330" s="41"/>
      <c r="R2330" s="41"/>
      <c r="S2330" s="41"/>
      <c r="T2330" s="41"/>
      <c r="U2330" s="41"/>
      <c r="V2330" s="41"/>
      <c r="W2330" s="41"/>
      <c r="X2330" s="41"/>
      <c r="Y2330" s="43"/>
      <c r="Z2330" s="41"/>
      <c r="AA2330" s="44"/>
      <c r="AB2330" s="79"/>
      <c r="AC2330" s="44"/>
    </row>
    <row r="2331" spans="4:29" x14ac:dyDescent="0.35">
      <c r="D2331" s="37"/>
      <c r="E2331" s="37"/>
      <c r="F2331" s="37"/>
      <c r="G2331" s="37"/>
      <c r="H2331" s="37"/>
      <c r="I2331" s="38"/>
      <c r="J2331" s="37"/>
      <c r="K2331" s="38"/>
      <c r="L2331" s="37"/>
      <c r="M2331" s="37"/>
      <c r="N2331" s="37"/>
      <c r="O2331" s="37"/>
      <c r="P2331" s="37"/>
      <c r="Q2331" s="37"/>
      <c r="R2331" s="37"/>
      <c r="S2331" s="37"/>
      <c r="T2331" s="37"/>
      <c r="U2331" s="37"/>
      <c r="V2331" s="37"/>
      <c r="W2331" s="37"/>
      <c r="X2331" s="37"/>
      <c r="Y2331" s="39"/>
      <c r="Z2331" s="37"/>
      <c r="AA2331" s="40"/>
      <c r="AB2331" s="78"/>
      <c r="AC2331" s="40"/>
    </row>
    <row r="2332" spans="4:29" x14ac:dyDescent="0.35">
      <c r="D2332" s="41"/>
      <c r="E2332" s="41"/>
      <c r="F2332" s="41"/>
      <c r="G2332" s="41"/>
      <c r="H2332" s="41"/>
      <c r="I2332" s="42"/>
      <c r="J2332" s="41"/>
      <c r="K2332" s="42"/>
      <c r="L2332" s="41"/>
      <c r="M2332" s="41"/>
      <c r="N2332" s="41"/>
      <c r="O2332" s="41"/>
      <c r="P2332" s="41"/>
      <c r="Q2332" s="41"/>
      <c r="R2332" s="41"/>
      <c r="S2332" s="41"/>
      <c r="T2332" s="41"/>
      <c r="U2332" s="41"/>
      <c r="V2332" s="41"/>
      <c r="W2332" s="41"/>
      <c r="X2332" s="41"/>
      <c r="Y2332" s="43"/>
      <c r="Z2332" s="41"/>
      <c r="AA2332" s="44"/>
      <c r="AB2332" s="79"/>
      <c r="AC2332" s="44"/>
    </row>
    <row r="2333" spans="4:29" x14ac:dyDescent="0.35">
      <c r="D2333" s="37"/>
      <c r="E2333" s="37"/>
      <c r="F2333" s="37"/>
      <c r="G2333" s="37"/>
      <c r="H2333" s="37"/>
      <c r="I2333" s="38"/>
      <c r="J2333" s="37"/>
      <c r="K2333" s="38"/>
      <c r="L2333" s="37"/>
      <c r="M2333" s="37"/>
      <c r="N2333" s="37"/>
      <c r="O2333" s="37"/>
      <c r="P2333" s="37"/>
      <c r="Q2333" s="37"/>
      <c r="R2333" s="37"/>
      <c r="S2333" s="37"/>
      <c r="T2333" s="37"/>
      <c r="U2333" s="37"/>
      <c r="V2333" s="37"/>
      <c r="W2333" s="37"/>
      <c r="X2333" s="37"/>
      <c r="Y2333" s="39"/>
      <c r="Z2333" s="37"/>
      <c r="AA2333" s="40"/>
      <c r="AB2333" s="78"/>
      <c r="AC2333" s="40"/>
    </row>
    <row r="2334" spans="4:29" x14ac:dyDescent="0.35">
      <c r="D2334" s="37"/>
      <c r="E2334" s="37"/>
      <c r="F2334" s="37"/>
      <c r="G2334" s="37"/>
      <c r="H2334" s="37"/>
      <c r="I2334" s="38"/>
      <c r="J2334" s="37"/>
      <c r="K2334" s="38"/>
      <c r="L2334" s="37"/>
      <c r="M2334" s="37"/>
      <c r="N2334" s="37"/>
      <c r="O2334" s="37"/>
      <c r="P2334" s="37"/>
      <c r="Q2334" s="37"/>
      <c r="R2334" s="37"/>
      <c r="S2334" s="37"/>
      <c r="T2334" s="37"/>
      <c r="U2334" s="37"/>
      <c r="V2334" s="37"/>
      <c r="W2334" s="37"/>
      <c r="X2334" s="37"/>
      <c r="Y2334" s="39"/>
      <c r="Z2334" s="37"/>
      <c r="AA2334" s="40"/>
      <c r="AB2334" s="78"/>
      <c r="AC2334" s="40"/>
    </row>
    <row r="2335" spans="4:29" x14ac:dyDescent="0.35">
      <c r="D2335" s="41"/>
      <c r="E2335" s="41"/>
      <c r="F2335" s="41"/>
      <c r="G2335" s="41"/>
      <c r="H2335" s="41"/>
      <c r="I2335" s="42"/>
      <c r="J2335" s="41"/>
      <c r="K2335" s="42"/>
      <c r="L2335" s="41"/>
      <c r="M2335" s="41"/>
      <c r="N2335" s="41"/>
      <c r="O2335" s="41"/>
      <c r="P2335" s="41"/>
      <c r="Q2335" s="41"/>
      <c r="R2335" s="41"/>
      <c r="S2335" s="41"/>
      <c r="T2335" s="41"/>
      <c r="U2335" s="41"/>
      <c r="V2335" s="41"/>
      <c r="W2335" s="41"/>
      <c r="X2335" s="41"/>
      <c r="Y2335" s="43"/>
      <c r="Z2335" s="41"/>
      <c r="AA2335" s="44"/>
      <c r="AB2335" s="79"/>
      <c r="AC2335" s="44"/>
    </row>
    <row r="2336" spans="4:29" x14ac:dyDescent="0.35">
      <c r="D2336" s="37"/>
      <c r="E2336" s="37"/>
      <c r="F2336" s="37"/>
      <c r="G2336" s="37"/>
      <c r="H2336" s="37"/>
      <c r="I2336" s="38"/>
      <c r="J2336" s="37"/>
      <c r="K2336" s="38"/>
      <c r="L2336" s="37"/>
      <c r="M2336" s="37"/>
      <c r="N2336" s="37"/>
      <c r="O2336" s="37"/>
      <c r="P2336" s="37"/>
      <c r="Q2336" s="37"/>
      <c r="R2336" s="37"/>
      <c r="S2336" s="37"/>
      <c r="T2336" s="37"/>
      <c r="U2336" s="37"/>
      <c r="V2336" s="37"/>
      <c r="W2336" s="37"/>
      <c r="X2336" s="37"/>
      <c r="Y2336" s="39"/>
      <c r="Z2336" s="37"/>
      <c r="AA2336" s="40"/>
      <c r="AB2336" s="78"/>
      <c r="AC2336" s="40"/>
    </row>
    <row r="2337" spans="4:29" x14ac:dyDescent="0.35">
      <c r="D2337" s="41"/>
      <c r="E2337" s="41"/>
      <c r="F2337" s="41"/>
      <c r="G2337" s="41"/>
      <c r="H2337" s="41"/>
      <c r="I2337" s="42"/>
      <c r="J2337" s="41"/>
      <c r="K2337" s="42"/>
      <c r="L2337" s="41"/>
      <c r="M2337" s="41"/>
      <c r="N2337" s="41"/>
      <c r="O2337" s="41"/>
      <c r="P2337" s="41"/>
      <c r="Q2337" s="41"/>
      <c r="R2337" s="41"/>
      <c r="S2337" s="41"/>
      <c r="T2337" s="41"/>
      <c r="U2337" s="41"/>
      <c r="V2337" s="41"/>
      <c r="W2337" s="41"/>
      <c r="X2337" s="41"/>
      <c r="Y2337" s="43"/>
      <c r="Z2337" s="41"/>
      <c r="AA2337" s="44"/>
      <c r="AB2337" s="79"/>
      <c r="AC2337" s="44"/>
    </row>
    <row r="2338" spans="4:29" x14ac:dyDescent="0.35">
      <c r="D2338" s="37"/>
      <c r="E2338" s="37"/>
      <c r="F2338" s="37"/>
      <c r="G2338" s="37"/>
      <c r="H2338" s="37"/>
      <c r="I2338" s="38"/>
      <c r="J2338" s="37"/>
      <c r="K2338" s="38"/>
      <c r="L2338" s="37"/>
      <c r="M2338" s="37"/>
      <c r="N2338" s="37"/>
      <c r="O2338" s="37"/>
      <c r="P2338" s="37"/>
      <c r="Q2338" s="37"/>
      <c r="R2338" s="37"/>
      <c r="S2338" s="37"/>
      <c r="T2338" s="37"/>
      <c r="U2338" s="37"/>
      <c r="V2338" s="37"/>
      <c r="W2338" s="37"/>
      <c r="X2338" s="37"/>
      <c r="Y2338" s="39"/>
      <c r="Z2338" s="37"/>
      <c r="AA2338" s="40"/>
      <c r="AB2338" s="78"/>
      <c r="AC2338" s="40"/>
    </row>
    <row r="2339" spans="4:29" x14ac:dyDescent="0.35">
      <c r="D2339" s="37"/>
      <c r="E2339" s="37"/>
      <c r="F2339" s="37"/>
      <c r="G2339" s="37"/>
      <c r="H2339" s="37"/>
      <c r="I2339" s="38"/>
      <c r="J2339" s="37"/>
      <c r="K2339" s="38"/>
      <c r="L2339" s="37"/>
      <c r="M2339" s="37"/>
      <c r="N2339" s="37"/>
      <c r="O2339" s="37"/>
      <c r="P2339" s="37"/>
      <c r="Q2339" s="37"/>
      <c r="R2339" s="37"/>
      <c r="S2339" s="37"/>
      <c r="T2339" s="37"/>
      <c r="U2339" s="37"/>
      <c r="V2339" s="37"/>
      <c r="W2339" s="37"/>
      <c r="X2339" s="37"/>
      <c r="Y2339" s="39"/>
      <c r="Z2339" s="37"/>
      <c r="AA2339" s="40"/>
      <c r="AB2339" s="78"/>
      <c r="AC2339" s="40"/>
    </row>
    <row r="2340" spans="4:29" x14ac:dyDescent="0.35">
      <c r="D2340" s="37"/>
      <c r="E2340" s="37"/>
      <c r="F2340" s="37"/>
      <c r="G2340" s="37"/>
      <c r="H2340" s="37"/>
      <c r="I2340" s="38"/>
      <c r="J2340" s="37"/>
      <c r="K2340" s="38"/>
      <c r="L2340" s="37"/>
      <c r="M2340" s="37"/>
      <c r="N2340" s="37"/>
      <c r="O2340" s="37"/>
      <c r="P2340" s="37"/>
      <c r="Q2340" s="37"/>
      <c r="R2340" s="37"/>
      <c r="S2340" s="37"/>
      <c r="T2340" s="37"/>
      <c r="U2340" s="37"/>
      <c r="V2340" s="37"/>
      <c r="W2340" s="37"/>
      <c r="X2340" s="37"/>
      <c r="Y2340" s="39"/>
      <c r="Z2340" s="37"/>
      <c r="AA2340" s="40"/>
      <c r="AB2340" s="78"/>
      <c r="AC2340" s="40"/>
    </row>
    <row r="2341" spans="4:29" x14ac:dyDescent="0.35">
      <c r="D2341" s="37"/>
      <c r="E2341" s="37"/>
      <c r="F2341" s="37"/>
      <c r="G2341" s="37"/>
      <c r="H2341" s="37"/>
      <c r="I2341" s="38"/>
      <c r="J2341" s="37"/>
      <c r="K2341" s="38"/>
      <c r="L2341" s="37"/>
      <c r="M2341" s="37"/>
      <c r="N2341" s="37"/>
      <c r="O2341" s="37"/>
      <c r="P2341" s="37"/>
      <c r="Q2341" s="37"/>
      <c r="R2341" s="37"/>
      <c r="S2341" s="37"/>
      <c r="T2341" s="37"/>
      <c r="U2341" s="37"/>
      <c r="V2341" s="37"/>
      <c r="W2341" s="37"/>
      <c r="X2341" s="37"/>
      <c r="Y2341" s="39"/>
      <c r="Z2341" s="37"/>
      <c r="AA2341" s="40"/>
      <c r="AB2341" s="78"/>
      <c r="AC2341" s="40"/>
    </row>
    <row r="2342" spans="4:29" x14ac:dyDescent="0.35">
      <c r="D2342" s="41"/>
      <c r="E2342" s="41"/>
      <c r="F2342" s="41"/>
      <c r="G2342" s="41"/>
      <c r="H2342" s="41"/>
      <c r="I2342" s="42"/>
      <c r="J2342" s="41"/>
      <c r="K2342" s="42"/>
      <c r="L2342" s="41"/>
      <c r="M2342" s="41"/>
      <c r="N2342" s="41"/>
      <c r="O2342" s="41"/>
      <c r="P2342" s="41"/>
      <c r="Q2342" s="41"/>
      <c r="R2342" s="41"/>
      <c r="S2342" s="41"/>
      <c r="T2342" s="41"/>
      <c r="U2342" s="41"/>
      <c r="V2342" s="41"/>
      <c r="W2342" s="41"/>
      <c r="X2342" s="41"/>
      <c r="Y2342" s="43"/>
      <c r="Z2342" s="41"/>
      <c r="AA2342" s="44"/>
      <c r="AB2342" s="79"/>
      <c r="AC2342" s="44"/>
    </row>
    <row r="2343" spans="4:29" x14ac:dyDescent="0.35">
      <c r="D2343" s="37"/>
      <c r="E2343" s="37"/>
      <c r="F2343" s="37"/>
      <c r="G2343" s="37"/>
      <c r="H2343" s="37"/>
      <c r="I2343" s="38"/>
      <c r="J2343" s="37"/>
      <c r="K2343" s="38"/>
      <c r="L2343" s="37"/>
      <c r="M2343" s="37"/>
      <c r="N2343" s="37"/>
      <c r="O2343" s="37"/>
      <c r="P2343" s="37"/>
      <c r="Q2343" s="37"/>
      <c r="R2343" s="37"/>
      <c r="S2343" s="37"/>
      <c r="T2343" s="37"/>
      <c r="U2343" s="37"/>
      <c r="V2343" s="37"/>
      <c r="W2343" s="37"/>
      <c r="X2343" s="37"/>
      <c r="Y2343" s="39"/>
      <c r="Z2343" s="37"/>
      <c r="AA2343" s="40"/>
      <c r="AB2343" s="78"/>
      <c r="AC2343" s="40"/>
    </row>
    <row r="2344" spans="4:29" x14ac:dyDescent="0.35">
      <c r="D2344" s="37"/>
      <c r="E2344" s="37"/>
      <c r="F2344" s="37"/>
      <c r="G2344" s="37"/>
      <c r="H2344" s="37"/>
      <c r="I2344" s="38"/>
      <c r="J2344" s="37"/>
      <c r="K2344" s="38"/>
      <c r="L2344" s="37"/>
      <c r="M2344" s="37"/>
      <c r="N2344" s="37"/>
      <c r="O2344" s="37"/>
      <c r="P2344" s="37"/>
      <c r="Q2344" s="37"/>
      <c r="R2344" s="37"/>
      <c r="S2344" s="37"/>
      <c r="T2344" s="37"/>
      <c r="U2344" s="37"/>
      <c r="V2344" s="37"/>
      <c r="W2344" s="37"/>
      <c r="X2344" s="37"/>
      <c r="Y2344" s="39"/>
      <c r="Z2344" s="37"/>
      <c r="AA2344" s="40"/>
      <c r="AB2344" s="78"/>
      <c r="AC2344" s="40"/>
    </row>
    <row r="2345" spans="4:29" x14ac:dyDescent="0.35">
      <c r="D2345" s="41"/>
      <c r="E2345" s="41"/>
      <c r="F2345" s="41"/>
      <c r="G2345" s="41"/>
      <c r="H2345" s="41"/>
      <c r="I2345" s="42"/>
      <c r="J2345" s="41"/>
      <c r="K2345" s="42"/>
      <c r="L2345" s="41"/>
      <c r="M2345" s="41"/>
      <c r="N2345" s="41"/>
      <c r="O2345" s="41"/>
      <c r="P2345" s="41"/>
      <c r="Q2345" s="41"/>
      <c r="R2345" s="41"/>
      <c r="S2345" s="41"/>
      <c r="T2345" s="41"/>
      <c r="U2345" s="41"/>
      <c r="V2345" s="41"/>
      <c r="W2345" s="41"/>
      <c r="X2345" s="41"/>
      <c r="Y2345" s="43"/>
      <c r="Z2345" s="41"/>
      <c r="AA2345" s="44"/>
      <c r="AB2345" s="79"/>
      <c r="AC2345" s="44"/>
    </row>
    <row r="2346" spans="4:29" x14ac:dyDescent="0.35">
      <c r="D2346" s="37"/>
      <c r="E2346" s="37"/>
      <c r="F2346" s="37"/>
      <c r="G2346" s="37"/>
      <c r="H2346" s="37"/>
      <c r="I2346" s="38"/>
      <c r="J2346" s="37"/>
      <c r="K2346" s="38"/>
      <c r="L2346" s="37"/>
      <c r="M2346" s="37"/>
      <c r="N2346" s="37"/>
      <c r="O2346" s="37"/>
      <c r="P2346" s="37"/>
      <c r="Q2346" s="37"/>
      <c r="R2346" s="37"/>
      <c r="S2346" s="37"/>
      <c r="T2346" s="37"/>
      <c r="U2346" s="37"/>
      <c r="V2346" s="37"/>
      <c r="W2346" s="37"/>
      <c r="X2346" s="37"/>
      <c r="Y2346" s="39"/>
      <c r="Z2346" s="37"/>
      <c r="AA2346" s="40"/>
      <c r="AB2346" s="78"/>
      <c r="AC2346" s="40"/>
    </row>
    <row r="2347" spans="4:29" x14ac:dyDescent="0.35">
      <c r="D2347" s="37"/>
      <c r="E2347" s="37"/>
      <c r="F2347" s="37"/>
      <c r="G2347" s="37"/>
      <c r="H2347" s="37"/>
      <c r="I2347" s="38"/>
      <c r="J2347" s="37"/>
      <c r="K2347" s="38"/>
      <c r="L2347" s="37"/>
      <c r="M2347" s="37"/>
      <c r="N2347" s="37"/>
      <c r="O2347" s="37"/>
      <c r="P2347" s="37"/>
      <c r="Q2347" s="37"/>
      <c r="R2347" s="37"/>
      <c r="S2347" s="37"/>
      <c r="T2347" s="37"/>
      <c r="U2347" s="37"/>
      <c r="V2347" s="37"/>
      <c r="W2347" s="37"/>
      <c r="X2347" s="37"/>
      <c r="Y2347" s="39"/>
      <c r="Z2347" s="37"/>
      <c r="AA2347" s="40"/>
      <c r="AB2347" s="78"/>
      <c r="AC2347" s="40"/>
    </row>
    <row r="2348" spans="4:29" x14ac:dyDescent="0.35">
      <c r="D2348" s="37"/>
      <c r="E2348" s="37"/>
      <c r="F2348" s="37"/>
      <c r="G2348" s="37"/>
      <c r="H2348" s="37"/>
      <c r="I2348" s="38"/>
      <c r="J2348" s="37"/>
      <c r="K2348" s="38"/>
      <c r="L2348" s="37"/>
      <c r="M2348" s="37"/>
      <c r="N2348" s="37"/>
      <c r="O2348" s="37"/>
      <c r="P2348" s="37"/>
      <c r="Q2348" s="37"/>
      <c r="R2348" s="37"/>
      <c r="S2348" s="37"/>
      <c r="T2348" s="37"/>
      <c r="U2348" s="37"/>
      <c r="V2348" s="37"/>
      <c r="W2348" s="37"/>
      <c r="X2348" s="37"/>
      <c r="Y2348" s="39"/>
      <c r="Z2348" s="37"/>
      <c r="AA2348" s="40"/>
      <c r="AB2348" s="78"/>
      <c r="AC2348" s="40"/>
    </row>
    <row r="2349" spans="4:29" x14ac:dyDescent="0.35">
      <c r="D2349" s="37"/>
      <c r="E2349" s="37"/>
      <c r="F2349" s="37"/>
      <c r="G2349" s="37"/>
      <c r="H2349" s="37"/>
      <c r="I2349" s="38"/>
      <c r="J2349" s="37"/>
      <c r="K2349" s="38"/>
      <c r="L2349" s="37"/>
      <c r="M2349" s="37"/>
      <c r="N2349" s="37"/>
      <c r="O2349" s="37"/>
      <c r="P2349" s="37"/>
      <c r="Q2349" s="37"/>
      <c r="R2349" s="37"/>
      <c r="S2349" s="37"/>
      <c r="T2349" s="37"/>
      <c r="U2349" s="37"/>
      <c r="V2349" s="37"/>
      <c r="W2349" s="37"/>
      <c r="X2349" s="37"/>
      <c r="Y2349" s="39"/>
      <c r="Z2349" s="37"/>
      <c r="AA2349" s="40"/>
      <c r="AB2349" s="78"/>
      <c r="AC2349" s="40"/>
    </row>
    <row r="2350" spans="4:29" x14ac:dyDescent="0.35">
      <c r="D2350" s="37"/>
      <c r="E2350" s="37"/>
      <c r="F2350" s="37"/>
      <c r="G2350" s="37"/>
      <c r="H2350" s="37"/>
      <c r="I2350" s="38"/>
      <c r="J2350" s="37"/>
      <c r="K2350" s="38"/>
      <c r="L2350" s="37"/>
      <c r="M2350" s="37"/>
      <c r="N2350" s="37"/>
      <c r="O2350" s="37"/>
      <c r="P2350" s="37"/>
      <c r="Q2350" s="37"/>
      <c r="R2350" s="37"/>
      <c r="S2350" s="37"/>
      <c r="T2350" s="37"/>
      <c r="U2350" s="37"/>
      <c r="V2350" s="37"/>
      <c r="W2350" s="37"/>
      <c r="X2350" s="37"/>
      <c r="Y2350" s="39"/>
      <c r="Z2350" s="37"/>
      <c r="AA2350" s="40"/>
      <c r="AB2350" s="78"/>
      <c r="AC2350" s="40"/>
    </row>
    <row r="2351" spans="4:29" x14ac:dyDescent="0.35">
      <c r="D2351" s="37"/>
      <c r="E2351" s="37"/>
      <c r="F2351" s="37"/>
      <c r="G2351" s="37"/>
      <c r="H2351" s="37"/>
      <c r="I2351" s="38"/>
      <c r="J2351" s="37"/>
      <c r="K2351" s="38"/>
      <c r="L2351" s="37"/>
      <c r="M2351" s="37"/>
      <c r="N2351" s="37"/>
      <c r="O2351" s="37"/>
      <c r="P2351" s="37"/>
      <c r="Q2351" s="37"/>
      <c r="R2351" s="37"/>
      <c r="S2351" s="37"/>
      <c r="T2351" s="37"/>
      <c r="U2351" s="37"/>
      <c r="V2351" s="37"/>
      <c r="W2351" s="37"/>
      <c r="X2351" s="37"/>
      <c r="Y2351" s="39"/>
      <c r="Z2351" s="37"/>
      <c r="AA2351" s="40"/>
      <c r="AB2351" s="78"/>
      <c r="AC2351" s="40"/>
    </row>
    <row r="2352" spans="4:29" x14ac:dyDescent="0.35">
      <c r="D2352" s="41"/>
      <c r="E2352" s="41"/>
      <c r="F2352" s="41"/>
      <c r="G2352" s="41"/>
      <c r="H2352" s="41"/>
      <c r="I2352" s="42"/>
      <c r="J2352" s="41"/>
      <c r="K2352" s="42"/>
      <c r="L2352" s="41"/>
      <c r="M2352" s="41"/>
      <c r="N2352" s="41"/>
      <c r="O2352" s="41"/>
      <c r="P2352" s="41"/>
      <c r="Q2352" s="41"/>
      <c r="R2352" s="41"/>
      <c r="S2352" s="41"/>
      <c r="T2352" s="41"/>
      <c r="U2352" s="41"/>
      <c r="V2352" s="41"/>
      <c r="W2352" s="41"/>
      <c r="X2352" s="41"/>
      <c r="Y2352" s="43"/>
      <c r="Z2352" s="41"/>
      <c r="AA2352" s="44"/>
      <c r="AB2352" s="79"/>
      <c r="AC2352" s="44"/>
    </row>
    <row r="2353" spans="4:29" x14ac:dyDescent="0.35">
      <c r="D2353" s="37"/>
      <c r="E2353" s="37"/>
      <c r="F2353" s="37"/>
      <c r="G2353" s="37"/>
      <c r="H2353" s="37"/>
      <c r="I2353" s="38"/>
      <c r="J2353" s="37"/>
      <c r="K2353" s="38"/>
      <c r="L2353" s="37"/>
      <c r="M2353" s="37"/>
      <c r="N2353" s="37"/>
      <c r="O2353" s="37"/>
      <c r="P2353" s="37"/>
      <c r="Q2353" s="37"/>
      <c r="R2353" s="37"/>
      <c r="S2353" s="37"/>
      <c r="T2353" s="37"/>
      <c r="U2353" s="37"/>
      <c r="V2353" s="37"/>
      <c r="W2353" s="37"/>
      <c r="X2353" s="37"/>
      <c r="Y2353" s="39"/>
      <c r="Z2353" s="37"/>
      <c r="AA2353" s="40"/>
      <c r="AB2353" s="78"/>
      <c r="AC2353" s="40"/>
    </row>
    <row r="2354" spans="4:29" x14ac:dyDescent="0.35">
      <c r="D2354" s="37"/>
      <c r="E2354" s="37"/>
      <c r="F2354" s="37"/>
      <c r="G2354" s="37"/>
      <c r="H2354" s="37"/>
      <c r="I2354" s="38"/>
      <c r="J2354" s="37"/>
      <c r="K2354" s="38"/>
      <c r="L2354" s="37"/>
      <c r="M2354" s="37"/>
      <c r="N2354" s="37"/>
      <c r="O2354" s="37"/>
      <c r="P2354" s="37"/>
      <c r="Q2354" s="37"/>
      <c r="R2354" s="37"/>
      <c r="S2354" s="37"/>
      <c r="T2354" s="37"/>
      <c r="U2354" s="37"/>
      <c r="V2354" s="37"/>
      <c r="W2354" s="37"/>
      <c r="X2354" s="37"/>
      <c r="Y2354" s="39"/>
      <c r="Z2354" s="37"/>
      <c r="AA2354" s="40"/>
      <c r="AB2354" s="78"/>
      <c r="AC2354" s="40"/>
    </row>
    <row r="2355" spans="4:29" x14ac:dyDescent="0.35">
      <c r="D2355" s="37"/>
      <c r="E2355" s="37"/>
      <c r="F2355" s="37"/>
      <c r="G2355" s="37"/>
      <c r="H2355" s="37"/>
      <c r="I2355" s="38"/>
      <c r="J2355" s="37"/>
      <c r="K2355" s="38"/>
      <c r="L2355" s="37"/>
      <c r="M2355" s="37"/>
      <c r="N2355" s="37"/>
      <c r="O2355" s="37"/>
      <c r="P2355" s="37"/>
      <c r="Q2355" s="37"/>
      <c r="R2355" s="37"/>
      <c r="S2355" s="37"/>
      <c r="T2355" s="37"/>
      <c r="U2355" s="37"/>
      <c r="V2355" s="37"/>
      <c r="W2355" s="37"/>
      <c r="X2355" s="37"/>
      <c r="Y2355" s="39"/>
      <c r="Z2355" s="37"/>
      <c r="AA2355" s="40"/>
      <c r="AB2355" s="78"/>
      <c r="AC2355" s="40"/>
    </row>
    <row r="2356" spans="4:29" x14ac:dyDescent="0.35">
      <c r="D2356" s="37"/>
      <c r="E2356" s="37"/>
      <c r="F2356" s="37"/>
      <c r="G2356" s="37"/>
      <c r="H2356" s="37"/>
      <c r="I2356" s="38"/>
      <c r="J2356" s="37"/>
      <c r="K2356" s="38"/>
      <c r="L2356" s="37"/>
      <c r="M2356" s="37"/>
      <c r="N2356" s="37"/>
      <c r="O2356" s="37"/>
      <c r="P2356" s="37"/>
      <c r="Q2356" s="37"/>
      <c r="R2356" s="37"/>
      <c r="S2356" s="37"/>
      <c r="T2356" s="37"/>
      <c r="U2356" s="37"/>
      <c r="V2356" s="37"/>
      <c r="W2356" s="37"/>
      <c r="X2356" s="37"/>
      <c r="Y2356" s="39"/>
      <c r="Z2356" s="37"/>
      <c r="AA2356" s="40"/>
      <c r="AB2356" s="78"/>
      <c r="AC2356" s="40"/>
    </row>
    <row r="2357" spans="4:29" x14ac:dyDescent="0.35">
      <c r="D2357" s="37"/>
      <c r="E2357" s="37"/>
      <c r="F2357" s="37"/>
      <c r="G2357" s="37"/>
      <c r="H2357" s="37"/>
      <c r="I2357" s="38"/>
      <c r="J2357" s="37"/>
      <c r="K2357" s="38"/>
      <c r="L2357" s="37"/>
      <c r="M2357" s="37"/>
      <c r="N2357" s="37"/>
      <c r="O2357" s="37"/>
      <c r="P2357" s="37"/>
      <c r="Q2357" s="37"/>
      <c r="R2357" s="37"/>
      <c r="S2357" s="37"/>
      <c r="T2357" s="37"/>
      <c r="U2357" s="37"/>
      <c r="V2357" s="37"/>
      <c r="W2357" s="37"/>
      <c r="X2357" s="37"/>
      <c r="Y2357" s="39"/>
      <c r="Z2357" s="37"/>
      <c r="AA2357" s="40"/>
      <c r="AB2357" s="78"/>
      <c r="AC2357" s="40"/>
    </row>
    <row r="2358" spans="4:29" x14ac:dyDescent="0.35">
      <c r="D2358" s="37"/>
      <c r="E2358" s="37"/>
      <c r="F2358" s="37"/>
      <c r="G2358" s="37"/>
      <c r="H2358" s="37"/>
      <c r="I2358" s="38"/>
      <c r="J2358" s="37"/>
      <c r="K2358" s="38"/>
      <c r="L2358" s="37"/>
      <c r="M2358" s="37"/>
      <c r="N2358" s="37"/>
      <c r="O2358" s="37"/>
      <c r="P2358" s="37"/>
      <c r="Q2358" s="37"/>
      <c r="R2358" s="37"/>
      <c r="S2358" s="37"/>
      <c r="T2358" s="37"/>
      <c r="U2358" s="37"/>
      <c r="V2358" s="37"/>
      <c r="W2358" s="37"/>
      <c r="X2358" s="37"/>
      <c r="Y2358" s="39"/>
      <c r="Z2358" s="37"/>
      <c r="AA2358" s="40"/>
      <c r="AB2358" s="78"/>
      <c r="AC2358" s="40"/>
    </row>
    <row r="2359" spans="4:29" x14ac:dyDescent="0.35">
      <c r="D2359" s="37"/>
      <c r="E2359" s="37"/>
      <c r="F2359" s="37"/>
      <c r="G2359" s="37"/>
      <c r="H2359" s="37"/>
      <c r="I2359" s="38"/>
      <c r="J2359" s="37"/>
      <c r="K2359" s="38"/>
      <c r="L2359" s="37"/>
      <c r="M2359" s="37"/>
      <c r="N2359" s="37"/>
      <c r="O2359" s="37"/>
      <c r="P2359" s="37"/>
      <c r="Q2359" s="37"/>
      <c r="R2359" s="37"/>
      <c r="S2359" s="37"/>
      <c r="T2359" s="37"/>
      <c r="U2359" s="37"/>
      <c r="V2359" s="37"/>
      <c r="W2359" s="37"/>
      <c r="X2359" s="37"/>
      <c r="Y2359" s="39"/>
      <c r="Z2359" s="37"/>
      <c r="AA2359" s="40"/>
      <c r="AB2359" s="78"/>
      <c r="AC2359" s="40"/>
    </row>
    <row r="2360" spans="4:29" x14ac:dyDescent="0.35">
      <c r="D2360" s="37"/>
      <c r="E2360" s="37"/>
      <c r="F2360" s="37"/>
      <c r="G2360" s="37"/>
      <c r="H2360" s="37"/>
      <c r="I2360" s="38"/>
      <c r="J2360" s="37"/>
      <c r="K2360" s="38"/>
      <c r="L2360" s="37"/>
      <c r="M2360" s="37"/>
      <c r="N2360" s="37"/>
      <c r="O2360" s="37"/>
      <c r="P2360" s="37"/>
      <c r="Q2360" s="37"/>
      <c r="R2360" s="37"/>
      <c r="S2360" s="37"/>
      <c r="T2360" s="37"/>
      <c r="U2360" s="37"/>
      <c r="V2360" s="37"/>
      <c r="W2360" s="37"/>
      <c r="X2360" s="37"/>
      <c r="Y2360" s="39"/>
      <c r="Z2360" s="37"/>
      <c r="AA2360" s="40"/>
      <c r="AB2360" s="78"/>
      <c r="AC2360" s="40"/>
    </row>
    <row r="2361" spans="4:29" x14ac:dyDescent="0.35">
      <c r="D2361" s="41"/>
      <c r="E2361" s="41"/>
      <c r="F2361" s="41"/>
      <c r="G2361" s="41"/>
      <c r="H2361" s="41"/>
      <c r="I2361" s="42"/>
      <c r="J2361" s="41"/>
      <c r="K2361" s="42"/>
      <c r="L2361" s="41"/>
      <c r="M2361" s="41"/>
      <c r="N2361" s="41"/>
      <c r="O2361" s="41"/>
      <c r="P2361" s="41"/>
      <c r="Q2361" s="41"/>
      <c r="R2361" s="41"/>
      <c r="S2361" s="41"/>
      <c r="T2361" s="41"/>
      <c r="U2361" s="41"/>
      <c r="V2361" s="41"/>
      <c r="W2361" s="41"/>
      <c r="X2361" s="41"/>
      <c r="Y2361" s="43"/>
      <c r="Z2361" s="41"/>
      <c r="AA2361" s="44"/>
      <c r="AB2361" s="79"/>
      <c r="AC2361" s="44"/>
    </row>
    <row r="2362" spans="4:29" x14ac:dyDescent="0.35">
      <c r="D2362" s="37"/>
      <c r="E2362" s="37"/>
      <c r="F2362" s="37"/>
      <c r="G2362" s="37"/>
      <c r="H2362" s="37"/>
      <c r="I2362" s="38"/>
      <c r="J2362" s="37"/>
      <c r="K2362" s="38"/>
      <c r="L2362" s="37"/>
      <c r="M2362" s="37"/>
      <c r="N2362" s="37"/>
      <c r="O2362" s="37"/>
      <c r="P2362" s="37"/>
      <c r="Q2362" s="37"/>
      <c r="R2362" s="37"/>
      <c r="S2362" s="37"/>
      <c r="T2362" s="37"/>
      <c r="U2362" s="37"/>
      <c r="V2362" s="37"/>
      <c r="W2362" s="37"/>
      <c r="X2362" s="37"/>
      <c r="Y2362" s="39"/>
      <c r="Z2362" s="37"/>
      <c r="AA2362" s="40"/>
      <c r="AB2362" s="78"/>
      <c r="AC2362" s="40"/>
    </row>
    <row r="2363" spans="4:29" x14ac:dyDescent="0.35">
      <c r="D2363" s="41"/>
      <c r="E2363" s="41"/>
      <c r="F2363" s="41"/>
      <c r="G2363" s="41"/>
      <c r="H2363" s="41"/>
      <c r="I2363" s="42"/>
      <c r="J2363" s="41"/>
      <c r="K2363" s="42"/>
      <c r="L2363" s="41"/>
      <c r="M2363" s="41"/>
      <c r="N2363" s="41"/>
      <c r="O2363" s="41"/>
      <c r="P2363" s="41"/>
      <c r="Q2363" s="41"/>
      <c r="R2363" s="41"/>
      <c r="S2363" s="41"/>
      <c r="T2363" s="41"/>
      <c r="U2363" s="41"/>
      <c r="V2363" s="41"/>
      <c r="W2363" s="41"/>
      <c r="X2363" s="41"/>
      <c r="Y2363" s="43"/>
      <c r="Z2363" s="41"/>
      <c r="AA2363" s="44"/>
      <c r="AB2363" s="79"/>
      <c r="AC2363" s="44"/>
    </row>
    <row r="2364" spans="4:29" x14ac:dyDescent="0.35">
      <c r="D2364" s="37"/>
      <c r="E2364" s="37"/>
      <c r="F2364" s="37"/>
      <c r="G2364" s="37"/>
      <c r="H2364" s="37"/>
      <c r="I2364" s="38"/>
      <c r="J2364" s="37"/>
      <c r="K2364" s="38"/>
      <c r="L2364" s="37"/>
      <c r="M2364" s="37"/>
      <c r="N2364" s="37"/>
      <c r="O2364" s="37"/>
      <c r="P2364" s="37"/>
      <c r="Q2364" s="37"/>
      <c r="R2364" s="37"/>
      <c r="S2364" s="37"/>
      <c r="T2364" s="37"/>
      <c r="U2364" s="37"/>
      <c r="V2364" s="37"/>
      <c r="W2364" s="37"/>
      <c r="X2364" s="37"/>
      <c r="Y2364" s="39"/>
      <c r="Z2364" s="37"/>
      <c r="AA2364" s="40"/>
      <c r="AB2364" s="78"/>
      <c r="AC2364" s="40"/>
    </row>
    <row r="2365" spans="4:29" x14ac:dyDescent="0.35">
      <c r="D2365" s="37"/>
      <c r="E2365" s="37"/>
      <c r="F2365" s="37"/>
      <c r="G2365" s="37"/>
      <c r="H2365" s="37"/>
      <c r="I2365" s="38"/>
      <c r="J2365" s="37"/>
      <c r="K2365" s="38"/>
      <c r="L2365" s="37"/>
      <c r="M2365" s="37"/>
      <c r="N2365" s="37"/>
      <c r="O2365" s="37"/>
      <c r="P2365" s="37"/>
      <c r="Q2365" s="37"/>
      <c r="R2365" s="37"/>
      <c r="S2365" s="37"/>
      <c r="T2365" s="37"/>
      <c r="U2365" s="37"/>
      <c r="V2365" s="37"/>
      <c r="W2365" s="37"/>
      <c r="X2365" s="37"/>
      <c r="Y2365" s="39"/>
      <c r="Z2365" s="37"/>
      <c r="AA2365" s="40"/>
      <c r="AB2365" s="78"/>
      <c r="AC2365" s="40"/>
    </row>
    <row r="2366" spans="4:29" x14ac:dyDescent="0.35">
      <c r="D2366" s="37"/>
      <c r="E2366" s="37"/>
      <c r="F2366" s="37"/>
      <c r="G2366" s="37"/>
      <c r="H2366" s="37"/>
      <c r="I2366" s="38"/>
      <c r="J2366" s="37"/>
      <c r="K2366" s="38"/>
      <c r="L2366" s="37"/>
      <c r="M2366" s="37"/>
      <c r="N2366" s="37"/>
      <c r="O2366" s="37"/>
      <c r="P2366" s="37"/>
      <c r="Q2366" s="37"/>
      <c r="R2366" s="37"/>
      <c r="S2366" s="37"/>
      <c r="T2366" s="37"/>
      <c r="U2366" s="37"/>
      <c r="V2366" s="37"/>
      <c r="W2366" s="37"/>
      <c r="X2366" s="37"/>
      <c r="Y2366" s="39"/>
      <c r="Z2366" s="37"/>
      <c r="AA2366" s="40"/>
      <c r="AB2366" s="78"/>
      <c r="AC2366" s="40"/>
    </row>
    <row r="2367" spans="4:29" x14ac:dyDescent="0.35">
      <c r="D2367" s="37"/>
      <c r="E2367" s="37"/>
      <c r="F2367" s="37"/>
      <c r="G2367" s="37"/>
      <c r="H2367" s="37"/>
      <c r="I2367" s="38"/>
      <c r="J2367" s="37"/>
      <c r="K2367" s="38"/>
      <c r="L2367" s="37"/>
      <c r="M2367" s="37"/>
      <c r="N2367" s="37"/>
      <c r="O2367" s="37"/>
      <c r="P2367" s="37"/>
      <c r="Q2367" s="37"/>
      <c r="R2367" s="37"/>
      <c r="S2367" s="37"/>
      <c r="T2367" s="37"/>
      <c r="U2367" s="37"/>
      <c r="V2367" s="37"/>
      <c r="W2367" s="37"/>
      <c r="X2367" s="37"/>
      <c r="Y2367" s="39"/>
      <c r="Z2367" s="37"/>
      <c r="AA2367" s="40"/>
      <c r="AB2367" s="78"/>
      <c r="AC2367" s="40"/>
    </row>
    <row r="2368" spans="4:29" x14ac:dyDescent="0.35">
      <c r="D2368" s="37"/>
      <c r="E2368" s="37"/>
      <c r="F2368" s="37"/>
      <c r="G2368" s="37"/>
      <c r="H2368" s="37"/>
      <c r="I2368" s="38"/>
      <c r="J2368" s="37"/>
      <c r="K2368" s="38"/>
      <c r="L2368" s="37"/>
      <c r="M2368" s="37"/>
      <c r="N2368" s="37"/>
      <c r="O2368" s="37"/>
      <c r="P2368" s="37"/>
      <c r="Q2368" s="37"/>
      <c r="R2368" s="37"/>
      <c r="S2368" s="37"/>
      <c r="T2368" s="37"/>
      <c r="U2368" s="37"/>
      <c r="V2368" s="37"/>
      <c r="W2368" s="37"/>
      <c r="X2368" s="37"/>
      <c r="Y2368" s="39"/>
      <c r="Z2368" s="37"/>
      <c r="AA2368" s="40"/>
      <c r="AB2368" s="78"/>
      <c r="AC2368" s="40"/>
    </row>
    <row r="2369" spans="4:29" x14ac:dyDescent="0.35">
      <c r="D2369" s="37"/>
      <c r="E2369" s="37"/>
      <c r="F2369" s="37"/>
      <c r="G2369" s="37"/>
      <c r="H2369" s="37"/>
      <c r="I2369" s="38"/>
      <c r="J2369" s="37"/>
      <c r="K2369" s="38"/>
      <c r="L2369" s="37"/>
      <c r="M2369" s="37"/>
      <c r="N2369" s="37"/>
      <c r="O2369" s="37"/>
      <c r="P2369" s="37"/>
      <c r="Q2369" s="37"/>
      <c r="R2369" s="37"/>
      <c r="S2369" s="37"/>
      <c r="T2369" s="37"/>
      <c r="U2369" s="37"/>
      <c r="V2369" s="37"/>
      <c r="W2369" s="37"/>
      <c r="X2369" s="37"/>
      <c r="Y2369" s="39"/>
      <c r="Z2369" s="37"/>
      <c r="AA2369" s="40"/>
      <c r="AB2369" s="78"/>
      <c r="AC2369" s="40"/>
    </row>
    <row r="2370" spans="4:29" x14ac:dyDescent="0.35">
      <c r="D2370" s="41"/>
      <c r="E2370" s="41"/>
      <c r="F2370" s="41"/>
      <c r="G2370" s="41"/>
      <c r="H2370" s="41"/>
      <c r="I2370" s="42"/>
      <c r="J2370" s="41"/>
      <c r="K2370" s="42"/>
      <c r="L2370" s="41"/>
      <c r="M2370" s="41"/>
      <c r="N2370" s="41"/>
      <c r="O2370" s="41"/>
      <c r="P2370" s="41"/>
      <c r="Q2370" s="41"/>
      <c r="R2370" s="41"/>
      <c r="S2370" s="41"/>
      <c r="T2370" s="41"/>
      <c r="U2370" s="41"/>
      <c r="V2370" s="41"/>
      <c r="W2370" s="41"/>
      <c r="X2370" s="41"/>
      <c r="Y2370" s="43"/>
      <c r="Z2370" s="41"/>
      <c r="AA2370" s="44"/>
      <c r="AB2370" s="79"/>
      <c r="AC2370" s="44"/>
    </row>
    <row r="2371" spans="4:29" x14ac:dyDescent="0.35">
      <c r="D2371" s="41"/>
      <c r="E2371" s="41"/>
      <c r="F2371" s="41"/>
      <c r="G2371" s="41"/>
      <c r="H2371" s="41"/>
      <c r="I2371" s="42"/>
      <c r="J2371" s="41"/>
      <c r="K2371" s="42"/>
      <c r="L2371" s="41"/>
      <c r="M2371" s="41"/>
      <c r="N2371" s="41"/>
      <c r="O2371" s="41"/>
      <c r="P2371" s="41"/>
      <c r="Q2371" s="41"/>
      <c r="R2371" s="41"/>
      <c r="S2371" s="41"/>
      <c r="T2371" s="41"/>
      <c r="U2371" s="41"/>
      <c r="V2371" s="41"/>
      <c r="W2371" s="41"/>
      <c r="X2371" s="41"/>
      <c r="Y2371" s="43"/>
      <c r="Z2371" s="41"/>
      <c r="AA2371" s="44"/>
      <c r="AB2371" s="79"/>
      <c r="AC2371" s="44"/>
    </row>
    <row r="2372" spans="4:29" x14ac:dyDescent="0.35">
      <c r="D2372" s="37"/>
      <c r="E2372" s="37"/>
      <c r="F2372" s="37"/>
      <c r="G2372" s="37"/>
      <c r="H2372" s="37"/>
      <c r="I2372" s="38"/>
      <c r="J2372" s="37"/>
      <c r="K2372" s="38"/>
      <c r="L2372" s="37"/>
      <c r="M2372" s="37"/>
      <c r="N2372" s="37"/>
      <c r="O2372" s="37"/>
      <c r="P2372" s="37"/>
      <c r="Q2372" s="37"/>
      <c r="R2372" s="37"/>
      <c r="S2372" s="37"/>
      <c r="T2372" s="37"/>
      <c r="U2372" s="37"/>
      <c r="V2372" s="37"/>
      <c r="W2372" s="37"/>
      <c r="X2372" s="37"/>
      <c r="Y2372" s="39"/>
      <c r="Z2372" s="37"/>
      <c r="AA2372" s="40"/>
      <c r="AB2372" s="78"/>
      <c r="AC2372" s="40"/>
    </row>
    <row r="2373" spans="4:29" x14ac:dyDescent="0.35">
      <c r="D2373" s="37"/>
      <c r="E2373" s="37"/>
      <c r="F2373" s="37"/>
      <c r="G2373" s="37"/>
      <c r="H2373" s="37"/>
      <c r="I2373" s="38"/>
      <c r="J2373" s="37"/>
      <c r="K2373" s="38"/>
      <c r="L2373" s="37"/>
      <c r="M2373" s="37"/>
      <c r="N2373" s="37"/>
      <c r="O2373" s="37"/>
      <c r="P2373" s="37"/>
      <c r="Q2373" s="37"/>
      <c r="R2373" s="37"/>
      <c r="S2373" s="37"/>
      <c r="T2373" s="37"/>
      <c r="U2373" s="37"/>
      <c r="V2373" s="37"/>
      <c r="W2373" s="37"/>
      <c r="X2373" s="37"/>
      <c r="Y2373" s="39"/>
      <c r="Z2373" s="37"/>
      <c r="AA2373" s="40"/>
      <c r="AB2373" s="78"/>
      <c r="AC2373" s="40"/>
    </row>
    <row r="2374" spans="4:29" x14ac:dyDescent="0.35">
      <c r="D2374" s="37"/>
      <c r="E2374" s="37"/>
      <c r="F2374" s="37"/>
      <c r="G2374" s="37"/>
      <c r="H2374" s="37"/>
      <c r="I2374" s="38"/>
      <c r="J2374" s="37"/>
      <c r="K2374" s="38"/>
      <c r="L2374" s="37"/>
      <c r="M2374" s="37"/>
      <c r="N2374" s="37"/>
      <c r="O2374" s="37"/>
      <c r="P2374" s="37"/>
      <c r="Q2374" s="37"/>
      <c r="R2374" s="37"/>
      <c r="S2374" s="37"/>
      <c r="T2374" s="37"/>
      <c r="U2374" s="37"/>
      <c r="V2374" s="37"/>
      <c r="W2374" s="37"/>
      <c r="X2374" s="37"/>
      <c r="Y2374" s="39"/>
      <c r="Z2374" s="37"/>
      <c r="AA2374" s="40"/>
      <c r="AB2374" s="78"/>
      <c r="AC2374" s="40"/>
    </row>
    <row r="2375" spans="4:29" x14ac:dyDescent="0.35">
      <c r="D2375" s="37"/>
      <c r="E2375" s="37"/>
      <c r="F2375" s="37"/>
      <c r="G2375" s="37"/>
      <c r="H2375" s="37"/>
      <c r="I2375" s="38"/>
      <c r="J2375" s="37"/>
      <c r="K2375" s="38"/>
      <c r="L2375" s="37"/>
      <c r="M2375" s="37"/>
      <c r="N2375" s="37"/>
      <c r="O2375" s="37"/>
      <c r="P2375" s="37"/>
      <c r="Q2375" s="37"/>
      <c r="R2375" s="37"/>
      <c r="S2375" s="37"/>
      <c r="T2375" s="37"/>
      <c r="U2375" s="37"/>
      <c r="V2375" s="37"/>
      <c r="W2375" s="37"/>
      <c r="X2375" s="37"/>
      <c r="Y2375" s="39"/>
      <c r="Z2375" s="37"/>
      <c r="AA2375" s="40"/>
      <c r="AB2375" s="78"/>
      <c r="AC2375" s="40"/>
    </row>
    <row r="2376" spans="4:29" x14ac:dyDescent="0.35">
      <c r="D2376" s="37"/>
      <c r="E2376" s="37"/>
      <c r="F2376" s="37"/>
      <c r="G2376" s="37"/>
      <c r="H2376" s="37"/>
      <c r="I2376" s="38"/>
      <c r="J2376" s="37"/>
      <c r="K2376" s="38"/>
      <c r="L2376" s="37"/>
      <c r="M2376" s="37"/>
      <c r="N2376" s="37"/>
      <c r="O2376" s="37"/>
      <c r="P2376" s="37"/>
      <c r="Q2376" s="37"/>
      <c r="R2376" s="37"/>
      <c r="S2376" s="37"/>
      <c r="T2376" s="37"/>
      <c r="U2376" s="37"/>
      <c r="V2376" s="37"/>
      <c r="W2376" s="37"/>
      <c r="X2376" s="37"/>
      <c r="Y2376" s="39"/>
      <c r="Z2376" s="37"/>
      <c r="AA2376" s="40"/>
      <c r="AB2376" s="78"/>
      <c r="AC2376" s="40"/>
    </row>
    <row r="2377" spans="4:29" x14ac:dyDescent="0.35">
      <c r="D2377" s="41"/>
      <c r="E2377" s="41"/>
      <c r="F2377" s="41"/>
      <c r="G2377" s="41"/>
      <c r="H2377" s="41"/>
      <c r="I2377" s="42"/>
      <c r="J2377" s="41"/>
      <c r="K2377" s="42"/>
      <c r="L2377" s="41"/>
      <c r="M2377" s="41"/>
      <c r="N2377" s="41"/>
      <c r="O2377" s="41"/>
      <c r="P2377" s="41"/>
      <c r="Q2377" s="41"/>
      <c r="R2377" s="41"/>
      <c r="S2377" s="41"/>
      <c r="T2377" s="41"/>
      <c r="U2377" s="41"/>
      <c r="V2377" s="41"/>
      <c r="W2377" s="41"/>
      <c r="X2377" s="41"/>
      <c r="Y2377" s="43"/>
      <c r="Z2377" s="41"/>
      <c r="AA2377" s="44"/>
      <c r="AB2377" s="79"/>
      <c r="AC2377" s="44"/>
    </row>
    <row r="2378" spans="4:29" x14ac:dyDescent="0.35">
      <c r="D2378" s="37"/>
      <c r="E2378" s="37"/>
      <c r="F2378" s="37"/>
      <c r="G2378" s="37"/>
      <c r="H2378" s="37"/>
      <c r="I2378" s="38"/>
      <c r="J2378" s="37"/>
      <c r="K2378" s="38"/>
      <c r="L2378" s="37"/>
      <c r="M2378" s="37"/>
      <c r="N2378" s="37"/>
      <c r="O2378" s="37"/>
      <c r="P2378" s="37"/>
      <c r="Q2378" s="37"/>
      <c r="R2378" s="37"/>
      <c r="S2378" s="37"/>
      <c r="T2378" s="37"/>
      <c r="U2378" s="37"/>
      <c r="V2378" s="37"/>
      <c r="W2378" s="37"/>
      <c r="X2378" s="37"/>
      <c r="Y2378" s="39"/>
      <c r="Z2378" s="37"/>
      <c r="AA2378" s="40"/>
      <c r="AB2378" s="78"/>
      <c r="AC2378" s="40"/>
    </row>
    <row r="2379" spans="4:29" x14ac:dyDescent="0.35">
      <c r="D2379" s="37"/>
      <c r="E2379" s="37"/>
      <c r="F2379" s="37"/>
      <c r="G2379" s="37"/>
      <c r="H2379" s="37"/>
      <c r="I2379" s="38"/>
      <c r="J2379" s="37"/>
      <c r="K2379" s="38"/>
      <c r="L2379" s="37"/>
      <c r="M2379" s="37"/>
      <c r="N2379" s="37"/>
      <c r="O2379" s="37"/>
      <c r="P2379" s="37"/>
      <c r="Q2379" s="37"/>
      <c r="R2379" s="37"/>
      <c r="S2379" s="37"/>
      <c r="T2379" s="37"/>
      <c r="U2379" s="37"/>
      <c r="V2379" s="37"/>
      <c r="W2379" s="37"/>
      <c r="X2379" s="37"/>
      <c r="Y2379" s="39"/>
      <c r="Z2379" s="37"/>
      <c r="AA2379" s="40"/>
      <c r="AB2379" s="78"/>
      <c r="AC2379" s="40"/>
    </row>
    <row r="2380" spans="4:29" x14ac:dyDescent="0.35">
      <c r="D2380" s="37"/>
      <c r="E2380" s="37"/>
      <c r="F2380" s="37"/>
      <c r="G2380" s="37"/>
      <c r="H2380" s="37"/>
      <c r="I2380" s="38"/>
      <c r="J2380" s="37"/>
      <c r="K2380" s="38"/>
      <c r="L2380" s="37"/>
      <c r="M2380" s="37"/>
      <c r="N2380" s="37"/>
      <c r="O2380" s="37"/>
      <c r="P2380" s="37"/>
      <c r="Q2380" s="37"/>
      <c r="R2380" s="37"/>
      <c r="S2380" s="37"/>
      <c r="T2380" s="37"/>
      <c r="U2380" s="37"/>
      <c r="V2380" s="37"/>
      <c r="W2380" s="37"/>
      <c r="X2380" s="37"/>
      <c r="Y2380" s="39"/>
      <c r="Z2380" s="37"/>
      <c r="AA2380" s="40"/>
      <c r="AB2380" s="78"/>
      <c r="AC2380" s="40"/>
    </row>
    <row r="2381" spans="4:29" x14ac:dyDescent="0.35">
      <c r="D2381" s="37"/>
      <c r="E2381" s="37"/>
      <c r="F2381" s="37"/>
      <c r="G2381" s="37"/>
      <c r="H2381" s="37"/>
      <c r="I2381" s="38"/>
      <c r="J2381" s="37"/>
      <c r="K2381" s="38"/>
      <c r="L2381" s="37"/>
      <c r="M2381" s="37"/>
      <c r="N2381" s="37"/>
      <c r="O2381" s="37"/>
      <c r="P2381" s="37"/>
      <c r="Q2381" s="37"/>
      <c r="R2381" s="37"/>
      <c r="S2381" s="37"/>
      <c r="T2381" s="37"/>
      <c r="U2381" s="37"/>
      <c r="V2381" s="37"/>
      <c r="W2381" s="37"/>
      <c r="X2381" s="37"/>
      <c r="Y2381" s="39"/>
      <c r="Z2381" s="37"/>
      <c r="AA2381" s="40"/>
      <c r="AB2381" s="78"/>
      <c r="AC2381" s="40"/>
    </row>
    <row r="2382" spans="4:29" x14ac:dyDescent="0.35">
      <c r="D2382" s="41"/>
      <c r="E2382" s="41"/>
      <c r="F2382" s="41"/>
      <c r="G2382" s="41"/>
      <c r="H2382" s="41"/>
      <c r="I2382" s="42"/>
      <c r="J2382" s="41"/>
      <c r="K2382" s="42"/>
      <c r="L2382" s="41"/>
      <c r="M2382" s="41"/>
      <c r="N2382" s="41"/>
      <c r="O2382" s="41"/>
      <c r="P2382" s="41"/>
      <c r="Q2382" s="41"/>
      <c r="R2382" s="41"/>
      <c r="S2382" s="41"/>
      <c r="T2382" s="41"/>
      <c r="U2382" s="41"/>
      <c r="V2382" s="41"/>
      <c r="W2382" s="41"/>
      <c r="X2382" s="41"/>
      <c r="Y2382" s="43"/>
      <c r="Z2382" s="41"/>
      <c r="AA2382" s="44"/>
      <c r="AB2382" s="79"/>
      <c r="AC2382" s="44"/>
    </row>
    <row r="2383" spans="4:29" x14ac:dyDescent="0.35">
      <c r="D2383" s="37"/>
      <c r="E2383" s="37"/>
      <c r="F2383" s="37"/>
      <c r="G2383" s="37"/>
      <c r="H2383" s="37"/>
      <c r="I2383" s="38"/>
      <c r="J2383" s="37"/>
      <c r="K2383" s="38"/>
      <c r="L2383" s="37"/>
      <c r="M2383" s="37"/>
      <c r="N2383" s="37"/>
      <c r="O2383" s="37"/>
      <c r="P2383" s="37"/>
      <c r="Q2383" s="37"/>
      <c r="R2383" s="37"/>
      <c r="S2383" s="37"/>
      <c r="T2383" s="37"/>
      <c r="U2383" s="37"/>
      <c r="V2383" s="37"/>
      <c r="W2383" s="37"/>
      <c r="X2383" s="37"/>
      <c r="Y2383" s="39"/>
      <c r="Z2383" s="37"/>
      <c r="AA2383" s="40"/>
      <c r="AB2383" s="78"/>
      <c r="AC2383" s="40"/>
    </row>
    <row r="2384" spans="4:29" x14ac:dyDescent="0.35">
      <c r="D2384" s="37"/>
      <c r="E2384" s="37"/>
      <c r="F2384" s="37"/>
      <c r="G2384" s="37"/>
      <c r="H2384" s="37"/>
      <c r="I2384" s="38"/>
      <c r="J2384" s="37"/>
      <c r="K2384" s="38"/>
      <c r="L2384" s="37"/>
      <c r="M2384" s="37"/>
      <c r="N2384" s="37"/>
      <c r="O2384" s="37"/>
      <c r="P2384" s="37"/>
      <c r="Q2384" s="37"/>
      <c r="R2384" s="37"/>
      <c r="S2384" s="37"/>
      <c r="T2384" s="37"/>
      <c r="U2384" s="37"/>
      <c r="V2384" s="37"/>
      <c r="W2384" s="37"/>
      <c r="X2384" s="37"/>
      <c r="Y2384" s="39"/>
      <c r="Z2384" s="37"/>
      <c r="AA2384" s="40"/>
      <c r="AB2384" s="78"/>
      <c r="AC2384" s="40"/>
    </row>
    <row r="2385" spans="4:29" x14ac:dyDescent="0.35">
      <c r="D2385" s="37"/>
      <c r="E2385" s="37"/>
      <c r="F2385" s="37"/>
      <c r="G2385" s="37"/>
      <c r="H2385" s="37"/>
      <c r="I2385" s="38"/>
      <c r="J2385" s="37"/>
      <c r="K2385" s="38"/>
      <c r="L2385" s="37"/>
      <c r="M2385" s="37"/>
      <c r="N2385" s="37"/>
      <c r="O2385" s="37"/>
      <c r="P2385" s="37"/>
      <c r="Q2385" s="37"/>
      <c r="R2385" s="37"/>
      <c r="S2385" s="37"/>
      <c r="T2385" s="37"/>
      <c r="U2385" s="37"/>
      <c r="V2385" s="37"/>
      <c r="W2385" s="37"/>
      <c r="X2385" s="37"/>
      <c r="Y2385" s="39"/>
      <c r="Z2385" s="37"/>
      <c r="AA2385" s="40"/>
      <c r="AB2385" s="78"/>
      <c r="AC2385" s="40"/>
    </row>
    <row r="2386" spans="4:29" x14ac:dyDescent="0.35">
      <c r="D2386" s="37"/>
      <c r="E2386" s="37"/>
      <c r="F2386" s="37"/>
      <c r="G2386" s="37"/>
      <c r="H2386" s="37"/>
      <c r="I2386" s="38"/>
      <c r="J2386" s="37"/>
      <c r="K2386" s="38"/>
      <c r="L2386" s="37"/>
      <c r="M2386" s="37"/>
      <c r="N2386" s="37"/>
      <c r="O2386" s="37"/>
      <c r="P2386" s="37"/>
      <c r="Q2386" s="37"/>
      <c r="R2386" s="37"/>
      <c r="S2386" s="37"/>
      <c r="T2386" s="37"/>
      <c r="U2386" s="37"/>
      <c r="V2386" s="37"/>
      <c r="W2386" s="37"/>
      <c r="X2386" s="37"/>
      <c r="Y2386" s="39"/>
      <c r="Z2386" s="37"/>
      <c r="AA2386" s="40"/>
      <c r="AB2386" s="78"/>
      <c r="AC2386" s="40"/>
    </row>
    <row r="2387" spans="4:29" x14ac:dyDescent="0.35">
      <c r="D2387" s="37"/>
      <c r="E2387" s="37"/>
      <c r="F2387" s="37"/>
      <c r="G2387" s="37"/>
      <c r="H2387" s="37"/>
      <c r="I2387" s="38"/>
      <c r="J2387" s="37"/>
      <c r="K2387" s="38"/>
      <c r="L2387" s="37"/>
      <c r="M2387" s="37"/>
      <c r="N2387" s="37"/>
      <c r="O2387" s="37"/>
      <c r="P2387" s="37"/>
      <c r="Q2387" s="37"/>
      <c r="R2387" s="37"/>
      <c r="S2387" s="37"/>
      <c r="T2387" s="37"/>
      <c r="U2387" s="37"/>
      <c r="V2387" s="37"/>
      <c r="W2387" s="37"/>
      <c r="X2387" s="37"/>
      <c r="Y2387" s="39"/>
      <c r="Z2387" s="37"/>
      <c r="AA2387" s="40"/>
      <c r="AB2387" s="78"/>
      <c r="AC2387" s="40"/>
    </row>
    <row r="2388" spans="4:29" x14ac:dyDescent="0.35">
      <c r="D2388" s="37"/>
      <c r="E2388" s="37"/>
      <c r="F2388" s="37"/>
      <c r="G2388" s="37"/>
      <c r="H2388" s="37"/>
      <c r="I2388" s="38"/>
      <c r="J2388" s="37"/>
      <c r="K2388" s="38"/>
      <c r="L2388" s="37"/>
      <c r="M2388" s="37"/>
      <c r="N2388" s="37"/>
      <c r="O2388" s="37"/>
      <c r="P2388" s="37"/>
      <c r="Q2388" s="37"/>
      <c r="R2388" s="37"/>
      <c r="S2388" s="37"/>
      <c r="T2388" s="37"/>
      <c r="U2388" s="37"/>
      <c r="V2388" s="37"/>
      <c r="W2388" s="37"/>
      <c r="X2388" s="37"/>
      <c r="Y2388" s="39"/>
      <c r="Z2388" s="37"/>
      <c r="AA2388" s="40"/>
      <c r="AB2388" s="78"/>
      <c r="AC2388" s="40"/>
    </row>
    <row r="2389" spans="4:29" x14ac:dyDescent="0.35">
      <c r="D2389" s="37"/>
      <c r="E2389" s="37"/>
      <c r="F2389" s="37"/>
      <c r="G2389" s="37"/>
      <c r="H2389" s="37"/>
      <c r="I2389" s="38"/>
      <c r="J2389" s="37"/>
      <c r="K2389" s="38"/>
      <c r="L2389" s="37"/>
      <c r="M2389" s="37"/>
      <c r="N2389" s="37"/>
      <c r="O2389" s="37"/>
      <c r="P2389" s="37"/>
      <c r="Q2389" s="37"/>
      <c r="R2389" s="37"/>
      <c r="S2389" s="37"/>
      <c r="T2389" s="37"/>
      <c r="U2389" s="37"/>
      <c r="V2389" s="37"/>
      <c r="W2389" s="37"/>
      <c r="X2389" s="37"/>
      <c r="Y2389" s="39"/>
      <c r="Z2389" s="37"/>
      <c r="AA2389" s="40"/>
      <c r="AB2389" s="78"/>
      <c r="AC2389" s="40"/>
    </row>
    <row r="2390" spans="4:29" x14ac:dyDescent="0.35">
      <c r="D2390" s="37"/>
      <c r="E2390" s="37"/>
      <c r="F2390" s="37"/>
      <c r="G2390" s="37"/>
      <c r="H2390" s="37"/>
      <c r="I2390" s="38"/>
      <c r="J2390" s="37"/>
      <c r="K2390" s="38"/>
      <c r="L2390" s="37"/>
      <c r="M2390" s="37"/>
      <c r="N2390" s="37"/>
      <c r="O2390" s="37"/>
      <c r="P2390" s="37"/>
      <c r="Q2390" s="37"/>
      <c r="R2390" s="37"/>
      <c r="S2390" s="37"/>
      <c r="T2390" s="37"/>
      <c r="U2390" s="37"/>
      <c r="V2390" s="37"/>
      <c r="W2390" s="37"/>
      <c r="X2390" s="37"/>
      <c r="Y2390" s="39"/>
      <c r="Z2390" s="37"/>
      <c r="AA2390" s="40"/>
      <c r="AB2390" s="78"/>
      <c r="AC2390" s="40"/>
    </row>
    <row r="2391" spans="4:29" x14ac:dyDescent="0.35">
      <c r="D2391" s="41"/>
      <c r="E2391" s="41"/>
      <c r="F2391" s="41"/>
      <c r="G2391" s="41"/>
      <c r="H2391" s="41"/>
      <c r="I2391" s="42"/>
      <c r="J2391" s="41"/>
      <c r="K2391" s="42"/>
      <c r="L2391" s="41"/>
      <c r="M2391" s="41"/>
      <c r="N2391" s="41"/>
      <c r="O2391" s="41"/>
      <c r="P2391" s="41"/>
      <c r="Q2391" s="41"/>
      <c r="R2391" s="41"/>
      <c r="S2391" s="41"/>
      <c r="T2391" s="41"/>
      <c r="U2391" s="41"/>
      <c r="V2391" s="41"/>
      <c r="W2391" s="41"/>
      <c r="X2391" s="41"/>
      <c r="Y2391" s="43"/>
      <c r="Z2391" s="41"/>
      <c r="AA2391" s="44"/>
      <c r="AB2391" s="79"/>
      <c r="AC2391" s="44"/>
    </row>
    <row r="2392" spans="4:29" x14ac:dyDescent="0.35">
      <c r="D2392" s="37"/>
      <c r="E2392" s="37"/>
      <c r="F2392" s="37"/>
      <c r="G2392" s="37"/>
      <c r="H2392" s="37"/>
      <c r="I2392" s="38"/>
      <c r="J2392" s="37"/>
      <c r="K2392" s="38"/>
      <c r="L2392" s="37"/>
      <c r="M2392" s="37"/>
      <c r="N2392" s="37"/>
      <c r="O2392" s="37"/>
      <c r="P2392" s="37"/>
      <c r="Q2392" s="37"/>
      <c r="R2392" s="37"/>
      <c r="S2392" s="37"/>
      <c r="T2392" s="37"/>
      <c r="U2392" s="37"/>
      <c r="V2392" s="37"/>
      <c r="W2392" s="37"/>
      <c r="X2392" s="37"/>
      <c r="Y2392" s="39"/>
      <c r="Z2392" s="37"/>
      <c r="AA2392" s="40"/>
      <c r="AB2392" s="78"/>
      <c r="AC2392" s="40"/>
    </row>
    <row r="2393" spans="4:29" x14ac:dyDescent="0.35">
      <c r="D2393" s="37"/>
      <c r="E2393" s="37"/>
      <c r="F2393" s="37"/>
      <c r="G2393" s="37"/>
      <c r="H2393" s="37"/>
      <c r="I2393" s="38"/>
      <c r="J2393" s="37"/>
      <c r="K2393" s="38"/>
      <c r="L2393" s="37"/>
      <c r="M2393" s="37"/>
      <c r="N2393" s="37"/>
      <c r="O2393" s="37"/>
      <c r="P2393" s="37"/>
      <c r="Q2393" s="37"/>
      <c r="R2393" s="37"/>
      <c r="S2393" s="37"/>
      <c r="T2393" s="37"/>
      <c r="U2393" s="37"/>
      <c r="V2393" s="37"/>
      <c r="W2393" s="37"/>
      <c r="X2393" s="37"/>
      <c r="Y2393" s="39"/>
      <c r="Z2393" s="37"/>
      <c r="AA2393" s="40"/>
      <c r="AB2393" s="78"/>
      <c r="AC2393" s="40"/>
    </row>
    <row r="2394" spans="4:29" x14ac:dyDescent="0.35">
      <c r="D2394" s="37"/>
      <c r="E2394" s="37"/>
      <c r="F2394" s="37"/>
      <c r="G2394" s="37"/>
      <c r="H2394" s="37"/>
      <c r="I2394" s="38"/>
      <c r="J2394" s="37"/>
      <c r="K2394" s="38"/>
      <c r="L2394" s="37"/>
      <c r="M2394" s="37"/>
      <c r="N2394" s="37"/>
      <c r="O2394" s="37"/>
      <c r="P2394" s="37"/>
      <c r="Q2394" s="37"/>
      <c r="R2394" s="37"/>
      <c r="S2394" s="37"/>
      <c r="T2394" s="37"/>
      <c r="U2394" s="37"/>
      <c r="V2394" s="37"/>
      <c r="W2394" s="37"/>
      <c r="X2394" s="37"/>
      <c r="Y2394" s="39"/>
      <c r="Z2394" s="37"/>
      <c r="AA2394" s="40"/>
      <c r="AB2394" s="78"/>
      <c r="AC2394" s="40"/>
    </row>
    <row r="2395" spans="4:29" x14ac:dyDescent="0.35">
      <c r="D2395" s="37"/>
      <c r="E2395" s="37"/>
      <c r="F2395" s="37"/>
      <c r="G2395" s="37"/>
      <c r="H2395" s="37"/>
      <c r="I2395" s="38"/>
      <c r="J2395" s="37"/>
      <c r="K2395" s="38"/>
      <c r="L2395" s="37"/>
      <c r="M2395" s="37"/>
      <c r="N2395" s="37"/>
      <c r="O2395" s="37"/>
      <c r="P2395" s="37"/>
      <c r="Q2395" s="37"/>
      <c r="R2395" s="37"/>
      <c r="S2395" s="37"/>
      <c r="T2395" s="37"/>
      <c r="U2395" s="37"/>
      <c r="V2395" s="37"/>
      <c r="W2395" s="37"/>
      <c r="X2395" s="37"/>
      <c r="Y2395" s="39"/>
      <c r="Z2395" s="37"/>
      <c r="AA2395" s="40"/>
      <c r="AB2395" s="78"/>
      <c r="AC2395" s="40"/>
    </row>
    <row r="2396" spans="4:29" x14ac:dyDescent="0.35">
      <c r="D2396" s="37"/>
      <c r="E2396" s="37"/>
      <c r="F2396" s="37"/>
      <c r="G2396" s="37"/>
      <c r="H2396" s="37"/>
      <c r="I2396" s="38"/>
      <c r="J2396" s="37"/>
      <c r="K2396" s="38"/>
      <c r="L2396" s="37"/>
      <c r="M2396" s="37"/>
      <c r="N2396" s="37"/>
      <c r="O2396" s="37"/>
      <c r="P2396" s="37"/>
      <c r="Q2396" s="37"/>
      <c r="R2396" s="37"/>
      <c r="S2396" s="37"/>
      <c r="T2396" s="37"/>
      <c r="U2396" s="37"/>
      <c r="V2396" s="37"/>
      <c r="W2396" s="37"/>
      <c r="X2396" s="37"/>
      <c r="Y2396" s="39"/>
      <c r="Z2396" s="37"/>
      <c r="AA2396" s="40"/>
      <c r="AB2396" s="78"/>
      <c r="AC2396" s="40"/>
    </row>
    <row r="2397" spans="4:29" x14ac:dyDescent="0.35">
      <c r="D2397" s="41"/>
      <c r="E2397" s="41"/>
      <c r="F2397" s="41"/>
      <c r="G2397" s="41"/>
      <c r="H2397" s="41"/>
      <c r="I2397" s="42"/>
      <c r="J2397" s="41"/>
      <c r="K2397" s="42"/>
      <c r="L2397" s="41"/>
      <c r="M2397" s="41"/>
      <c r="N2397" s="41"/>
      <c r="O2397" s="41"/>
      <c r="P2397" s="41"/>
      <c r="Q2397" s="41"/>
      <c r="R2397" s="41"/>
      <c r="S2397" s="41"/>
      <c r="T2397" s="41"/>
      <c r="U2397" s="41"/>
      <c r="V2397" s="41"/>
      <c r="W2397" s="41"/>
      <c r="X2397" s="41"/>
      <c r="Y2397" s="43"/>
      <c r="Z2397" s="41"/>
      <c r="AA2397" s="44"/>
      <c r="AB2397" s="79"/>
      <c r="AC2397" s="44"/>
    </row>
    <row r="2398" spans="4:29" x14ac:dyDescent="0.35">
      <c r="D2398" s="37"/>
      <c r="E2398" s="37"/>
      <c r="F2398" s="37"/>
      <c r="G2398" s="37"/>
      <c r="H2398" s="37"/>
      <c r="I2398" s="38"/>
      <c r="J2398" s="37"/>
      <c r="K2398" s="38"/>
      <c r="L2398" s="37"/>
      <c r="M2398" s="37"/>
      <c r="N2398" s="37"/>
      <c r="O2398" s="37"/>
      <c r="P2398" s="37"/>
      <c r="Q2398" s="37"/>
      <c r="R2398" s="37"/>
      <c r="S2398" s="37"/>
      <c r="T2398" s="37"/>
      <c r="U2398" s="37"/>
      <c r="V2398" s="37"/>
      <c r="W2398" s="37"/>
      <c r="X2398" s="37"/>
      <c r="Y2398" s="39"/>
      <c r="Z2398" s="37"/>
      <c r="AA2398" s="40"/>
      <c r="AB2398" s="78"/>
      <c r="AC2398" s="40"/>
    </row>
    <row r="2399" spans="4:29" x14ac:dyDescent="0.35">
      <c r="D2399" s="37"/>
      <c r="E2399" s="37"/>
      <c r="F2399" s="37"/>
      <c r="G2399" s="37"/>
      <c r="H2399" s="37"/>
      <c r="I2399" s="38"/>
      <c r="J2399" s="37"/>
      <c r="K2399" s="38"/>
      <c r="L2399" s="37"/>
      <c r="M2399" s="37"/>
      <c r="N2399" s="37"/>
      <c r="O2399" s="37"/>
      <c r="P2399" s="37"/>
      <c r="Q2399" s="37"/>
      <c r="R2399" s="37"/>
      <c r="S2399" s="37"/>
      <c r="T2399" s="37"/>
      <c r="U2399" s="37"/>
      <c r="V2399" s="37"/>
      <c r="W2399" s="37"/>
      <c r="X2399" s="37"/>
      <c r="Y2399" s="39"/>
      <c r="Z2399" s="37"/>
      <c r="AA2399" s="40"/>
      <c r="AB2399" s="78"/>
      <c r="AC2399" s="40"/>
    </row>
    <row r="2400" spans="4:29" x14ac:dyDescent="0.35">
      <c r="D2400" s="37"/>
      <c r="E2400" s="37"/>
      <c r="F2400" s="37"/>
      <c r="G2400" s="37"/>
      <c r="H2400" s="37"/>
      <c r="I2400" s="38"/>
      <c r="J2400" s="37"/>
      <c r="K2400" s="38"/>
      <c r="L2400" s="37"/>
      <c r="M2400" s="37"/>
      <c r="N2400" s="37"/>
      <c r="O2400" s="37"/>
      <c r="P2400" s="37"/>
      <c r="Q2400" s="37"/>
      <c r="R2400" s="37"/>
      <c r="S2400" s="37"/>
      <c r="T2400" s="37"/>
      <c r="U2400" s="37"/>
      <c r="V2400" s="37"/>
      <c r="W2400" s="37"/>
      <c r="X2400" s="37"/>
      <c r="Y2400" s="39"/>
      <c r="Z2400" s="37"/>
      <c r="AA2400" s="40"/>
      <c r="AB2400" s="78"/>
      <c r="AC2400" s="40"/>
    </row>
    <row r="2401" spans="4:29" x14ac:dyDescent="0.35">
      <c r="D2401" s="37"/>
      <c r="E2401" s="37"/>
      <c r="F2401" s="37"/>
      <c r="G2401" s="37"/>
      <c r="H2401" s="37"/>
      <c r="I2401" s="38"/>
      <c r="J2401" s="37"/>
      <c r="K2401" s="38"/>
      <c r="L2401" s="37"/>
      <c r="M2401" s="37"/>
      <c r="N2401" s="37"/>
      <c r="O2401" s="37"/>
      <c r="P2401" s="37"/>
      <c r="Q2401" s="37"/>
      <c r="R2401" s="37"/>
      <c r="S2401" s="37"/>
      <c r="T2401" s="37"/>
      <c r="U2401" s="37"/>
      <c r="V2401" s="37"/>
      <c r="W2401" s="37"/>
      <c r="X2401" s="37"/>
      <c r="Y2401" s="39"/>
      <c r="Z2401" s="37"/>
      <c r="AA2401" s="40"/>
      <c r="AB2401" s="78"/>
      <c r="AC2401" s="40"/>
    </row>
    <row r="2402" spans="4:29" x14ac:dyDescent="0.35">
      <c r="D2402" s="37"/>
      <c r="E2402" s="37"/>
      <c r="F2402" s="37"/>
      <c r="G2402" s="37"/>
      <c r="H2402" s="37"/>
      <c r="I2402" s="38"/>
      <c r="J2402" s="37"/>
      <c r="K2402" s="38"/>
      <c r="L2402" s="37"/>
      <c r="M2402" s="37"/>
      <c r="N2402" s="37"/>
      <c r="O2402" s="37"/>
      <c r="P2402" s="37"/>
      <c r="Q2402" s="37"/>
      <c r="R2402" s="37"/>
      <c r="S2402" s="37"/>
      <c r="T2402" s="37"/>
      <c r="U2402" s="37"/>
      <c r="V2402" s="37"/>
      <c r="W2402" s="37"/>
      <c r="X2402" s="37"/>
      <c r="Y2402" s="39"/>
      <c r="Z2402" s="37"/>
      <c r="AA2402" s="40"/>
      <c r="AB2402" s="78"/>
      <c r="AC2402" s="40"/>
    </row>
    <row r="2403" spans="4:29" x14ac:dyDescent="0.35">
      <c r="D2403" s="41"/>
      <c r="E2403" s="41"/>
      <c r="F2403" s="41"/>
      <c r="G2403" s="41"/>
      <c r="H2403" s="41"/>
      <c r="I2403" s="42"/>
      <c r="J2403" s="41"/>
      <c r="K2403" s="42"/>
      <c r="L2403" s="41"/>
      <c r="M2403" s="41"/>
      <c r="N2403" s="41"/>
      <c r="O2403" s="41"/>
      <c r="P2403" s="41"/>
      <c r="Q2403" s="41"/>
      <c r="R2403" s="41"/>
      <c r="S2403" s="41"/>
      <c r="T2403" s="41"/>
      <c r="U2403" s="41"/>
      <c r="V2403" s="41"/>
      <c r="W2403" s="41"/>
      <c r="X2403" s="41"/>
      <c r="Y2403" s="43"/>
      <c r="Z2403" s="41"/>
      <c r="AA2403" s="44"/>
      <c r="AB2403" s="79"/>
      <c r="AC2403" s="44"/>
    </row>
    <row r="2404" spans="4:29" x14ac:dyDescent="0.35">
      <c r="D2404" s="37"/>
      <c r="E2404" s="37"/>
      <c r="F2404" s="37"/>
      <c r="G2404" s="37"/>
      <c r="H2404" s="37"/>
      <c r="I2404" s="38"/>
      <c r="J2404" s="37"/>
      <c r="K2404" s="38"/>
      <c r="L2404" s="37"/>
      <c r="M2404" s="37"/>
      <c r="N2404" s="37"/>
      <c r="O2404" s="37"/>
      <c r="P2404" s="37"/>
      <c r="Q2404" s="37"/>
      <c r="R2404" s="37"/>
      <c r="S2404" s="37"/>
      <c r="T2404" s="37"/>
      <c r="U2404" s="37"/>
      <c r="V2404" s="37"/>
      <c r="W2404" s="37"/>
      <c r="X2404" s="37"/>
      <c r="Y2404" s="39"/>
      <c r="Z2404" s="37"/>
      <c r="AA2404" s="40"/>
      <c r="AB2404" s="78"/>
      <c r="AC2404" s="40"/>
    </row>
    <row r="2405" spans="4:29" x14ac:dyDescent="0.35">
      <c r="D2405" s="37"/>
      <c r="E2405" s="37"/>
      <c r="F2405" s="37"/>
      <c r="G2405" s="37"/>
      <c r="H2405" s="37"/>
      <c r="I2405" s="38"/>
      <c r="J2405" s="37"/>
      <c r="K2405" s="38"/>
      <c r="L2405" s="37"/>
      <c r="M2405" s="37"/>
      <c r="N2405" s="37"/>
      <c r="O2405" s="37"/>
      <c r="P2405" s="37"/>
      <c r="Q2405" s="37"/>
      <c r="R2405" s="37"/>
      <c r="S2405" s="37"/>
      <c r="T2405" s="37"/>
      <c r="U2405" s="37"/>
      <c r="V2405" s="37"/>
      <c r="W2405" s="37"/>
      <c r="X2405" s="37"/>
      <c r="Y2405" s="39"/>
      <c r="Z2405" s="37"/>
      <c r="AA2405" s="40"/>
      <c r="AB2405" s="78"/>
      <c r="AC2405" s="40"/>
    </row>
    <row r="2406" spans="4:29" x14ac:dyDescent="0.35">
      <c r="D2406" s="37"/>
      <c r="E2406" s="37"/>
      <c r="F2406" s="37"/>
      <c r="G2406" s="37"/>
      <c r="H2406" s="37"/>
      <c r="I2406" s="38"/>
      <c r="J2406" s="37"/>
      <c r="K2406" s="38"/>
      <c r="L2406" s="37"/>
      <c r="M2406" s="37"/>
      <c r="N2406" s="37"/>
      <c r="O2406" s="37"/>
      <c r="P2406" s="37"/>
      <c r="Q2406" s="37"/>
      <c r="R2406" s="37"/>
      <c r="S2406" s="37"/>
      <c r="T2406" s="37"/>
      <c r="U2406" s="37"/>
      <c r="V2406" s="37"/>
      <c r="W2406" s="37"/>
      <c r="X2406" s="37"/>
      <c r="Y2406" s="39"/>
      <c r="Z2406" s="37"/>
      <c r="AA2406" s="40"/>
      <c r="AB2406" s="78"/>
      <c r="AC2406" s="40"/>
    </row>
    <row r="2407" spans="4:29" x14ac:dyDescent="0.35">
      <c r="D2407" s="37"/>
      <c r="E2407" s="37"/>
      <c r="F2407" s="37"/>
      <c r="G2407" s="37"/>
      <c r="H2407" s="37"/>
      <c r="I2407" s="38"/>
      <c r="J2407" s="37"/>
      <c r="K2407" s="38"/>
      <c r="L2407" s="37"/>
      <c r="M2407" s="37"/>
      <c r="N2407" s="37"/>
      <c r="O2407" s="37"/>
      <c r="P2407" s="37"/>
      <c r="Q2407" s="37"/>
      <c r="R2407" s="37"/>
      <c r="S2407" s="37"/>
      <c r="T2407" s="37"/>
      <c r="U2407" s="37"/>
      <c r="V2407" s="37"/>
      <c r="W2407" s="37"/>
      <c r="X2407" s="37"/>
      <c r="Y2407" s="39"/>
      <c r="Z2407" s="37"/>
      <c r="AA2407" s="40"/>
      <c r="AB2407" s="78"/>
      <c r="AC2407" s="40"/>
    </row>
    <row r="2408" spans="4:29" x14ac:dyDescent="0.35">
      <c r="D2408" s="37"/>
      <c r="E2408" s="37"/>
      <c r="F2408" s="37"/>
      <c r="G2408" s="37"/>
      <c r="H2408" s="37"/>
      <c r="I2408" s="38"/>
      <c r="J2408" s="37"/>
      <c r="K2408" s="38"/>
      <c r="L2408" s="37"/>
      <c r="M2408" s="37"/>
      <c r="N2408" s="37"/>
      <c r="O2408" s="37"/>
      <c r="P2408" s="37"/>
      <c r="Q2408" s="37"/>
      <c r="R2408" s="37"/>
      <c r="S2408" s="37"/>
      <c r="T2408" s="37"/>
      <c r="U2408" s="37"/>
      <c r="V2408" s="37"/>
      <c r="W2408" s="37"/>
      <c r="X2408" s="37"/>
      <c r="Y2408" s="39"/>
      <c r="Z2408" s="37"/>
      <c r="AA2408" s="40"/>
      <c r="AB2408" s="78"/>
      <c r="AC2408" s="40"/>
    </row>
    <row r="2409" spans="4:29" x14ac:dyDescent="0.35">
      <c r="D2409" s="41"/>
      <c r="E2409" s="41"/>
      <c r="F2409" s="41"/>
      <c r="G2409" s="41"/>
      <c r="H2409" s="41"/>
      <c r="I2409" s="42"/>
      <c r="J2409" s="41"/>
      <c r="K2409" s="42"/>
      <c r="L2409" s="41"/>
      <c r="M2409" s="41"/>
      <c r="N2409" s="41"/>
      <c r="O2409" s="41"/>
      <c r="P2409" s="41"/>
      <c r="Q2409" s="41"/>
      <c r="R2409" s="41"/>
      <c r="S2409" s="41"/>
      <c r="T2409" s="41"/>
      <c r="U2409" s="41"/>
      <c r="V2409" s="41"/>
      <c r="W2409" s="41"/>
      <c r="X2409" s="41"/>
      <c r="Y2409" s="43"/>
      <c r="Z2409" s="41"/>
      <c r="AA2409" s="44"/>
      <c r="AB2409" s="79"/>
      <c r="AC2409" s="44"/>
    </row>
    <row r="2410" spans="4:29" x14ac:dyDescent="0.35">
      <c r="D2410" s="37"/>
      <c r="E2410" s="37"/>
      <c r="F2410" s="37"/>
      <c r="G2410" s="37"/>
      <c r="H2410" s="37"/>
      <c r="I2410" s="38"/>
      <c r="J2410" s="37"/>
      <c r="K2410" s="38"/>
      <c r="L2410" s="37"/>
      <c r="M2410" s="37"/>
      <c r="N2410" s="37"/>
      <c r="O2410" s="37"/>
      <c r="P2410" s="37"/>
      <c r="Q2410" s="37"/>
      <c r="R2410" s="37"/>
      <c r="S2410" s="37"/>
      <c r="T2410" s="37"/>
      <c r="U2410" s="37"/>
      <c r="V2410" s="37"/>
      <c r="W2410" s="37"/>
      <c r="X2410" s="37"/>
      <c r="Y2410" s="39"/>
      <c r="Z2410" s="37"/>
      <c r="AA2410" s="40"/>
      <c r="AB2410" s="78"/>
      <c r="AC2410" s="40"/>
    </row>
    <row r="2411" spans="4:29" x14ac:dyDescent="0.35">
      <c r="D2411" s="37"/>
      <c r="E2411" s="37"/>
      <c r="F2411" s="37"/>
      <c r="G2411" s="37"/>
      <c r="H2411" s="37"/>
      <c r="I2411" s="38"/>
      <c r="J2411" s="37"/>
      <c r="K2411" s="38"/>
      <c r="L2411" s="37"/>
      <c r="M2411" s="37"/>
      <c r="N2411" s="37"/>
      <c r="O2411" s="37"/>
      <c r="P2411" s="37"/>
      <c r="Q2411" s="37"/>
      <c r="R2411" s="37"/>
      <c r="S2411" s="37"/>
      <c r="T2411" s="37"/>
      <c r="U2411" s="37"/>
      <c r="V2411" s="37"/>
      <c r="W2411" s="37"/>
      <c r="X2411" s="37"/>
      <c r="Y2411" s="39"/>
      <c r="Z2411" s="37"/>
      <c r="AA2411" s="40"/>
      <c r="AB2411" s="78"/>
      <c r="AC2411" s="40"/>
    </row>
    <row r="2412" spans="4:29" x14ac:dyDescent="0.35">
      <c r="D2412" s="37"/>
      <c r="E2412" s="37"/>
      <c r="F2412" s="37"/>
      <c r="G2412" s="37"/>
      <c r="H2412" s="37"/>
      <c r="I2412" s="38"/>
      <c r="J2412" s="37"/>
      <c r="K2412" s="38"/>
      <c r="L2412" s="37"/>
      <c r="M2412" s="37"/>
      <c r="N2412" s="37"/>
      <c r="O2412" s="37"/>
      <c r="P2412" s="37"/>
      <c r="Q2412" s="37"/>
      <c r="R2412" s="37"/>
      <c r="S2412" s="37"/>
      <c r="T2412" s="37"/>
      <c r="U2412" s="37"/>
      <c r="V2412" s="37"/>
      <c r="W2412" s="37"/>
      <c r="X2412" s="37"/>
      <c r="Y2412" s="39"/>
      <c r="Z2412" s="37"/>
      <c r="AA2412" s="40"/>
      <c r="AB2412" s="78"/>
      <c r="AC2412" s="40"/>
    </row>
    <row r="2413" spans="4:29" x14ac:dyDescent="0.35">
      <c r="D2413" s="37"/>
      <c r="E2413" s="37"/>
      <c r="F2413" s="37"/>
      <c r="G2413" s="37"/>
      <c r="H2413" s="37"/>
      <c r="I2413" s="38"/>
      <c r="J2413" s="37"/>
      <c r="K2413" s="38"/>
      <c r="L2413" s="37"/>
      <c r="M2413" s="37"/>
      <c r="N2413" s="37"/>
      <c r="O2413" s="37"/>
      <c r="P2413" s="37"/>
      <c r="Q2413" s="37"/>
      <c r="R2413" s="37"/>
      <c r="S2413" s="37"/>
      <c r="T2413" s="37"/>
      <c r="U2413" s="37"/>
      <c r="V2413" s="37"/>
      <c r="W2413" s="37"/>
      <c r="X2413" s="37"/>
      <c r="Y2413" s="39"/>
      <c r="Z2413" s="37"/>
      <c r="AA2413" s="40"/>
      <c r="AB2413" s="78"/>
      <c r="AC2413" s="40"/>
    </row>
    <row r="2414" spans="4:29" x14ac:dyDescent="0.35">
      <c r="D2414" s="37"/>
      <c r="E2414" s="37"/>
      <c r="F2414" s="37"/>
      <c r="G2414" s="37"/>
      <c r="H2414" s="37"/>
      <c r="I2414" s="38"/>
      <c r="J2414" s="37"/>
      <c r="K2414" s="38"/>
      <c r="L2414" s="37"/>
      <c r="M2414" s="37"/>
      <c r="N2414" s="37"/>
      <c r="O2414" s="37"/>
      <c r="P2414" s="37"/>
      <c r="Q2414" s="37"/>
      <c r="R2414" s="37"/>
      <c r="S2414" s="37"/>
      <c r="T2414" s="37"/>
      <c r="U2414" s="37"/>
      <c r="V2414" s="37"/>
      <c r="W2414" s="37"/>
      <c r="X2414" s="37"/>
      <c r="Y2414" s="39"/>
      <c r="Z2414" s="37"/>
      <c r="AA2414" s="40"/>
      <c r="AB2414" s="78"/>
      <c r="AC2414" s="40"/>
    </row>
    <row r="2415" spans="4:29" x14ac:dyDescent="0.35">
      <c r="D2415" s="41"/>
      <c r="E2415" s="41"/>
      <c r="F2415" s="41"/>
      <c r="G2415" s="41"/>
      <c r="H2415" s="41"/>
      <c r="I2415" s="42"/>
      <c r="J2415" s="41"/>
      <c r="K2415" s="42"/>
      <c r="L2415" s="41"/>
      <c r="M2415" s="41"/>
      <c r="N2415" s="41"/>
      <c r="O2415" s="41"/>
      <c r="P2415" s="41"/>
      <c r="Q2415" s="41"/>
      <c r="R2415" s="41"/>
      <c r="S2415" s="41"/>
      <c r="T2415" s="41"/>
      <c r="U2415" s="41"/>
      <c r="V2415" s="41"/>
      <c r="W2415" s="41"/>
      <c r="X2415" s="41"/>
      <c r="Y2415" s="43"/>
      <c r="Z2415" s="41"/>
      <c r="AA2415" s="44"/>
      <c r="AB2415" s="79"/>
      <c r="AC2415" s="44"/>
    </row>
    <row r="2416" spans="4:29" x14ac:dyDescent="0.35">
      <c r="D2416" s="37"/>
      <c r="E2416" s="37"/>
      <c r="F2416" s="37"/>
      <c r="G2416" s="37"/>
      <c r="H2416" s="37"/>
      <c r="I2416" s="38"/>
      <c r="J2416" s="37"/>
      <c r="K2416" s="38"/>
      <c r="L2416" s="37"/>
      <c r="M2416" s="37"/>
      <c r="N2416" s="37"/>
      <c r="O2416" s="37"/>
      <c r="P2416" s="37"/>
      <c r="Q2416" s="37"/>
      <c r="R2416" s="37"/>
      <c r="S2416" s="37"/>
      <c r="T2416" s="37"/>
      <c r="U2416" s="37"/>
      <c r="V2416" s="37"/>
      <c r="W2416" s="37"/>
      <c r="X2416" s="37"/>
      <c r="Y2416" s="39"/>
      <c r="Z2416" s="37"/>
      <c r="AA2416" s="40"/>
      <c r="AB2416" s="78"/>
      <c r="AC2416" s="40"/>
    </row>
    <row r="2417" spans="4:29" x14ac:dyDescent="0.35">
      <c r="D2417" s="37"/>
      <c r="E2417" s="37"/>
      <c r="F2417" s="37"/>
      <c r="G2417" s="37"/>
      <c r="H2417" s="37"/>
      <c r="I2417" s="38"/>
      <c r="J2417" s="37"/>
      <c r="K2417" s="38"/>
      <c r="L2417" s="37"/>
      <c r="M2417" s="37"/>
      <c r="N2417" s="37"/>
      <c r="O2417" s="37"/>
      <c r="P2417" s="37"/>
      <c r="Q2417" s="37"/>
      <c r="R2417" s="37"/>
      <c r="S2417" s="37"/>
      <c r="T2417" s="37"/>
      <c r="U2417" s="37"/>
      <c r="V2417" s="37"/>
      <c r="W2417" s="37"/>
      <c r="X2417" s="37"/>
      <c r="Y2417" s="39"/>
      <c r="Z2417" s="37"/>
      <c r="AA2417" s="40"/>
      <c r="AB2417" s="78"/>
      <c r="AC2417" s="40"/>
    </row>
    <row r="2418" spans="4:29" x14ac:dyDescent="0.35">
      <c r="D2418" s="37"/>
      <c r="E2418" s="37"/>
      <c r="F2418" s="37"/>
      <c r="G2418" s="37"/>
      <c r="H2418" s="37"/>
      <c r="I2418" s="38"/>
      <c r="J2418" s="37"/>
      <c r="K2418" s="38"/>
      <c r="L2418" s="37"/>
      <c r="M2418" s="37"/>
      <c r="N2418" s="37"/>
      <c r="O2418" s="37"/>
      <c r="P2418" s="37"/>
      <c r="Q2418" s="37"/>
      <c r="R2418" s="37"/>
      <c r="S2418" s="37"/>
      <c r="T2418" s="37"/>
      <c r="U2418" s="37"/>
      <c r="V2418" s="37"/>
      <c r="W2418" s="37"/>
      <c r="X2418" s="37"/>
      <c r="Y2418" s="39"/>
      <c r="Z2418" s="37"/>
      <c r="AA2418" s="40"/>
      <c r="AB2418" s="78"/>
      <c r="AC2418" s="40"/>
    </row>
    <row r="2419" spans="4:29" x14ac:dyDescent="0.35">
      <c r="D2419" s="37"/>
      <c r="E2419" s="37"/>
      <c r="F2419" s="37"/>
      <c r="G2419" s="37"/>
      <c r="H2419" s="37"/>
      <c r="I2419" s="38"/>
      <c r="J2419" s="37"/>
      <c r="K2419" s="38"/>
      <c r="L2419" s="37"/>
      <c r="M2419" s="37"/>
      <c r="N2419" s="37"/>
      <c r="O2419" s="37"/>
      <c r="P2419" s="37"/>
      <c r="Q2419" s="37"/>
      <c r="R2419" s="37"/>
      <c r="S2419" s="37"/>
      <c r="T2419" s="37"/>
      <c r="U2419" s="37"/>
      <c r="V2419" s="37"/>
      <c r="W2419" s="37"/>
      <c r="X2419" s="37"/>
      <c r="Y2419" s="39"/>
      <c r="Z2419" s="37"/>
      <c r="AA2419" s="40"/>
      <c r="AB2419" s="78"/>
      <c r="AC2419" s="40"/>
    </row>
    <row r="2420" spans="4:29" x14ac:dyDescent="0.35">
      <c r="D2420" s="37"/>
      <c r="E2420" s="37"/>
      <c r="F2420" s="37"/>
      <c r="G2420" s="37"/>
      <c r="H2420" s="37"/>
      <c r="I2420" s="38"/>
      <c r="J2420" s="37"/>
      <c r="K2420" s="38"/>
      <c r="L2420" s="37"/>
      <c r="M2420" s="37"/>
      <c r="N2420" s="37"/>
      <c r="O2420" s="37"/>
      <c r="P2420" s="37"/>
      <c r="Q2420" s="37"/>
      <c r="R2420" s="37"/>
      <c r="S2420" s="37"/>
      <c r="T2420" s="37"/>
      <c r="U2420" s="37"/>
      <c r="V2420" s="37"/>
      <c r="W2420" s="37"/>
      <c r="X2420" s="37"/>
      <c r="Y2420" s="39"/>
      <c r="Z2420" s="37"/>
      <c r="AA2420" s="40"/>
      <c r="AB2420" s="78"/>
      <c r="AC2420" s="40"/>
    </row>
    <row r="2421" spans="4:29" x14ac:dyDescent="0.35">
      <c r="D2421" s="37"/>
      <c r="E2421" s="37"/>
      <c r="F2421" s="37"/>
      <c r="G2421" s="37"/>
      <c r="H2421" s="37"/>
      <c r="I2421" s="38"/>
      <c r="J2421" s="37"/>
      <c r="K2421" s="38"/>
      <c r="L2421" s="37"/>
      <c r="M2421" s="37"/>
      <c r="N2421" s="37"/>
      <c r="O2421" s="37"/>
      <c r="P2421" s="37"/>
      <c r="Q2421" s="37"/>
      <c r="R2421" s="37"/>
      <c r="S2421" s="37"/>
      <c r="T2421" s="37"/>
      <c r="U2421" s="37"/>
      <c r="V2421" s="37"/>
      <c r="W2421" s="37"/>
      <c r="X2421" s="37"/>
      <c r="Y2421" s="39"/>
      <c r="Z2421" s="37"/>
      <c r="AA2421" s="40"/>
      <c r="AB2421" s="78"/>
      <c r="AC2421" s="40"/>
    </row>
    <row r="2422" spans="4:29" x14ac:dyDescent="0.35">
      <c r="D2422" s="37"/>
      <c r="E2422" s="37"/>
      <c r="F2422" s="37"/>
      <c r="G2422" s="37"/>
      <c r="H2422" s="37"/>
      <c r="I2422" s="38"/>
      <c r="J2422" s="37"/>
      <c r="K2422" s="38"/>
      <c r="L2422" s="37"/>
      <c r="M2422" s="37"/>
      <c r="N2422" s="37"/>
      <c r="O2422" s="37"/>
      <c r="P2422" s="37"/>
      <c r="Q2422" s="37"/>
      <c r="R2422" s="37"/>
      <c r="S2422" s="37"/>
      <c r="T2422" s="37"/>
      <c r="U2422" s="37"/>
      <c r="V2422" s="37"/>
      <c r="W2422" s="37"/>
      <c r="X2422" s="37"/>
      <c r="Y2422" s="39"/>
      <c r="Z2422" s="37"/>
      <c r="AA2422" s="40"/>
      <c r="AB2422" s="78"/>
      <c r="AC2422" s="40"/>
    </row>
    <row r="2423" spans="4:29" x14ac:dyDescent="0.35">
      <c r="D2423" s="37"/>
      <c r="E2423" s="37"/>
      <c r="F2423" s="37"/>
      <c r="G2423" s="37"/>
      <c r="H2423" s="37"/>
      <c r="I2423" s="38"/>
      <c r="J2423" s="37"/>
      <c r="K2423" s="38"/>
      <c r="L2423" s="37"/>
      <c r="M2423" s="37"/>
      <c r="N2423" s="37"/>
      <c r="O2423" s="37"/>
      <c r="P2423" s="37"/>
      <c r="Q2423" s="37"/>
      <c r="R2423" s="37"/>
      <c r="S2423" s="37"/>
      <c r="T2423" s="37"/>
      <c r="U2423" s="37"/>
      <c r="V2423" s="37"/>
      <c r="W2423" s="37"/>
      <c r="X2423" s="37"/>
      <c r="Y2423" s="39"/>
      <c r="Z2423" s="37"/>
      <c r="AA2423" s="40"/>
      <c r="AB2423" s="78"/>
      <c r="AC2423" s="40"/>
    </row>
    <row r="2424" spans="4:29" x14ac:dyDescent="0.35">
      <c r="D2424" s="37"/>
      <c r="E2424" s="37"/>
      <c r="F2424" s="37"/>
      <c r="G2424" s="37"/>
      <c r="H2424" s="37"/>
      <c r="I2424" s="38"/>
      <c r="J2424" s="37"/>
      <c r="K2424" s="38"/>
      <c r="L2424" s="37"/>
      <c r="M2424" s="37"/>
      <c r="N2424" s="37"/>
      <c r="O2424" s="37"/>
      <c r="P2424" s="37"/>
      <c r="Q2424" s="37"/>
      <c r="R2424" s="37"/>
      <c r="S2424" s="37"/>
      <c r="T2424" s="37"/>
      <c r="U2424" s="37"/>
      <c r="V2424" s="37"/>
      <c r="W2424" s="37"/>
      <c r="X2424" s="37"/>
      <c r="Y2424" s="39"/>
      <c r="Z2424" s="37"/>
      <c r="AA2424" s="40"/>
      <c r="AB2424" s="78"/>
      <c r="AC2424" s="40"/>
    </row>
    <row r="2425" spans="4:29" x14ac:dyDescent="0.35">
      <c r="D2425" s="37"/>
      <c r="E2425" s="37"/>
      <c r="F2425" s="37"/>
      <c r="G2425" s="37"/>
      <c r="H2425" s="37"/>
      <c r="I2425" s="38"/>
      <c r="J2425" s="37"/>
      <c r="K2425" s="38"/>
      <c r="L2425" s="37"/>
      <c r="M2425" s="37"/>
      <c r="N2425" s="37"/>
      <c r="O2425" s="37"/>
      <c r="P2425" s="37"/>
      <c r="Q2425" s="37"/>
      <c r="R2425" s="37"/>
      <c r="S2425" s="37"/>
      <c r="T2425" s="37"/>
      <c r="U2425" s="37"/>
      <c r="V2425" s="37"/>
      <c r="W2425" s="37"/>
      <c r="X2425" s="37"/>
      <c r="Y2425" s="39"/>
      <c r="Z2425" s="37"/>
      <c r="AA2425" s="40"/>
      <c r="AB2425" s="78"/>
      <c r="AC2425" s="40"/>
    </row>
    <row r="2426" spans="4:29" x14ac:dyDescent="0.35">
      <c r="D2426" s="41"/>
      <c r="E2426" s="41"/>
      <c r="F2426" s="41"/>
      <c r="G2426" s="41"/>
      <c r="H2426" s="41"/>
      <c r="I2426" s="42"/>
      <c r="J2426" s="41"/>
      <c r="K2426" s="42"/>
      <c r="L2426" s="41"/>
      <c r="M2426" s="41"/>
      <c r="N2426" s="41"/>
      <c r="O2426" s="41"/>
      <c r="P2426" s="41"/>
      <c r="Q2426" s="41"/>
      <c r="R2426" s="41"/>
      <c r="S2426" s="41"/>
      <c r="T2426" s="41"/>
      <c r="U2426" s="41"/>
      <c r="V2426" s="41"/>
      <c r="W2426" s="41"/>
      <c r="X2426" s="41"/>
      <c r="Y2426" s="43"/>
      <c r="Z2426" s="41"/>
      <c r="AA2426" s="44"/>
      <c r="AB2426" s="79"/>
      <c r="AC2426" s="44"/>
    </row>
    <row r="2427" spans="4:29" x14ac:dyDescent="0.35">
      <c r="D2427" s="37"/>
      <c r="E2427" s="37"/>
      <c r="F2427" s="37"/>
      <c r="G2427" s="37"/>
      <c r="H2427" s="37"/>
      <c r="I2427" s="38"/>
      <c r="J2427" s="37"/>
      <c r="K2427" s="38"/>
      <c r="L2427" s="37"/>
      <c r="M2427" s="37"/>
      <c r="N2427" s="37"/>
      <c r="O2427" s="37"/>
      <c r="P2427" s="37"/>
      <c r="Q2427" s="37"/>
      <c r="R2427" s="37"/>
      <c r="S2427" s="37"/>
      <c r="T2427" s="37"/>
      <c r="U2427" s="37"/>
      <c r="V2427" s="37"/>
      <c r="W2427" s="37"/>
      <c r="X2427" s="37"/>
      <c r="Y2427" s="39"/>
      <c r="Z2427" s="37"/>
      <c r="AA2427" s="40"/>
      <c r="AB2427" s="78"/>
      <c r="AC2427" s="40"/>
    </row>
    <row r="2428" spans="4:29" x14ac:dyDescent="0.35">
      <c r="D2428" s="37"/>
      <c r="E2428" s="37"/>
      <c r="F2428" s="37"/>
      <c r="G2428" s="37"/>
      <c r="H2428" s="37"/>
      <c r="I2428" s="38"/>
      <c r="J2428" s="37"/>
      <c r="K2428" s="38"/>
      <c r="L2428" s="37"/>
      <c r="M2428" s="37"/>
      <c r="N2428" s="37"/>
      <c r="O2428" s="37"/>
      <c r="P2428" s="37"/>
      <c r="Q2428" s="37"/>
      <c r="R2428" s="37"/>
      <c r="S2428" s="37"/>
      <c r="T2428" s="37"/>
      <c r="U2428" s="37"/>
      <c r="V2428" s="37"/>
      <c r="W2428" s="37"/>
      <c r="X2428" s="37"/>
      <c r="Y2428" s="39"/>
      <c r="Z2428" s="37"/>
      <c r="AA2428" s="40"/>
      <c r="AB2428" s="78"/>
      <c r="AC2428" s="40"/>
    </row>
    <row r="2429" spans="4:29" x14ac:dyDescent="0.35">
      <c r="D2429" s="37"/>
      <c r="E2429" s="37"/>
      <c r="F2429" s="37"/>
      <c r="G2429" s="37"/>
      <c r="H2429" s="37"/>
      <c r="I2429" s="38"/>
      <c r="J2429" s="37"/>
      <c r="K2429" s="38"/>
      <c r="L2429" s="37"/>
      <c r="M2429" s="37"/>
      <c r="N2429" s="37"/>
      <c r="O2429" s="37"/>
      <c r="P2429" s="37"/>
      <c r="Q2429" s="37"/>
      <c r="R2429" s="37"/>
      <c r="S2429" s="37"/>
      <c r="T2429" s="37"/>
      <c r="U2429" s="37"/>
      <c r="V2429" s="37"/>
      <c r="W2429" s="37"/>
      <c r="X2429" s="37"/>
      <c r="Y2429" s="39"/>
      <c r="Z2429" s="37"/>
      <c r="AA2429" s="40"/>
      <c r="AB2429" s="78"/>
      <c r="AC2429" s="40"/>
    </row>
    <row r="2430" spans="4:29" x14ac:dyDescent="0.35">
      <c r="D2430" s="37"/>
      <c r="E2430" s="37"/>
      <c r="F2430" s="37"/>
      <c r="G2430" s="37"/>
      <c r="H2430" s="37"/>
      <c r="I2430" s="38"/>
      <c r="J2430" s="37"/>
      <c r="K2430" s="38"/>
      <c r="L2430" s="37"/>
      <c r="M2430" s="37"/>
      <c r="N2430" s="37"/>
      <c r="O2430" s="37"/>
      <c r="P2430" s="37"/>
      <c r="Q2430" s="37"/>
      <c r="R2430" s="37"/>
      <c r="S2430" s="37"/>
      <c r="T2430" s="37"/>
      <c r="U2430" s="37"/>
      <c r="V2430" s="37"/>
      <c r="W2430" s="37"/>
      <c r="X2430" s="37"/>
      <c r="Y2430" s="39"/>
      <c r="Z2430" s="37"/>
      <c r="AA2430" s="40"/>
      <c r="AB2430" s="78"/>
      <c r="AC2430" s="40"/>
    </row>
    <row r="2431" spans="4:29" x14ac:dyDescent="0.35">
      <c r="D2431" s="37"/>
      <c r="E2431" s="37"/>
      <c r="F2431" s="37"/>
      <c r="G2431" s="37"/>
      <c r="H2431" s="37"/>
      <c r="I2431" s="38"/>
      <c r="J2431" s="37"/>
      <c r="K2431" s="38"/>
      <c r="L2431" s="37"/>
      <c r="M2431" s="37"/>
      <c r="N2431" s="37"/>
      <c r="O2431" s="37"/>
      <c r="P2431" s="37"/>
      <c r="Q2431" s="37"/>
      <c r="R2431" s="37"/>
      <c r="S2431" s="37"/>
      <c r="T2431" s="37"/>
      <c r="U2431" s="37"/>
      <c r="V2431" s="37"/>
      <c r="W2431" s="37"/>
      <c r="X2431" s="37"/>
      <c r="Y2431" s="39"/>
      <c r="Z2431" s="37"/>
      <c r="AA2431" s="40"/>
      <c r="AB2431" s="78"/>
      <c r="AC2431" s="40"/>
    </row>
    <row r="2432" spans="4:29" x14ac:dyDescent="0.35">
      <c r="D2432" s="41"/>
      <c r="E2432" s="41"/>
      <c r="F2432" s="41"/>
      <c r="G2432" s="41"/>
      <c r="H2432" s="41"/>
      <c r="I2432" s="42"/>
      <c r="J2432" s="41"/>
      <c r="K2432" s="42"/>
      <c r="L2432" s="41"/>
      <c r="M2432" s="41"/>
      <c r="N2432" s="41"/>
      <c r="O2432" s="41"/>
      <c r="P2432" s="41"/>
      <c r="Q2432" s="41"/>
      <c r="R2432" s="41"/>
      <c r="S2432" s="41"/>
      <c r="T2432" s="41"/>
      <c r="U2432" s="41"/>
      <c r="V2432" s="41"/>
      <c r="W2432" s="41"/>
      <c r="X2432" s="41"/>
      <c r="Y2432" s="43"/>
      <c r="Z2432" s="41"/>
      <c r="AA2432" s="44"/>
      <c r="AB2432" s="79"/>
      <c r="AC2432" s="44"/>
    </row>
    <row r="2433" spans="4:29" x14ac:dyDescent="0.35">
      <c r="D2433" s="41"/>
      <c r="E2433" s="41"/>
      <c r="F2433" s="41"/>
      <c r="G2433" s="41"/>
      <c r="H2433" s="41"/>
      <c r="I2433" s="42"/>
      <c r="J2433" s="41"/>
      <c r="K2433" s="42"/>
      <c r="L2433" s="41"/>
      <c r="M2433" s="41"/>
      <c r="N2433" s="41"/>
      <c r="O2433" s="41"/>
      <c r="P2433" s="41"/>
      <c r="Q2433" s="41"/>
      <c r="R2433" s="41"/>
      <c r="S2433" s="41"/>
      <c r="T2433" s="41"/>
      <c r="U2433" s="41"/>
      <c r="V2433" s="41"/>
      <c r="W2433" s="41"/>
      <c r="X2433" s="41"/>
      <c r="Y2433" s="43"/>
      <c r="Z2433" s="41"/>
      <c r="AA2433" s="44"/>
      <c r="AB2433" s="79"/>
      <c r="AC2433" s="44"/>
    </row>
    <row r="2434" spans="4:29" x14ac:dyDescent="0.35">
      <c r="D2434" s="41"/>
      <c r="E2434" s="41"/>
      <c r="F2434" s="41"/>
      <c r="G2434" s="41"/>
      <c r="H2434" s="41"/>
      <c r="I2434" s="42"/>
      <c r="J2434" s="41"/>
      <c r="K2434" s="42"/>
      <c r="L2434" s="41"/>
      <c r="M2434" s="41"/>
      <c r="N2434" s="41"/>
      <c r="O2434" s="41"/>
      <c r="P2434" s="41"/>
      <c r="Q2434" s="41"/>
      <c r="R2434" s="41"/>
      <c r="S2434" s="41"/>
      <c r="T2434" s="41"/>
      <c r="U2434" s="41"/>
      <c r="V2434" s="41"/>
      <c r="W2434" s="41"/>
      <c r="X2434" s="41"/>
      <c r="Y2434" s="43"/>
      <c r="Z2434" s="41"/>
      <c r="AA2434" s="44"/>
      <c r="AB2434" s="79"/>
      <c r="AC2434" s="44"/>
    </row>
    <row r="2435" spans="4:29" x14ac:dyDescent="0.35">
      <c r="D2435" s="41"/>
      <c r="E2435" s="41"/>
      <c r="F2435" s="41"/>
      <c r="G2435" s="41"/>
      <c r="H2435" s="41"/>
      <c r="I2435" s="42"/>
      <c r="J2435" s="41"/>
      <c r="K2435" s="42"/>
      <c r="L2435" s="41"/>
      <c r="M2435" s="41"/>
      <c r="N2435" s="41"/>
      <c r="O2435" s="41"/>
      <c r="P2435" s="41"/>
      <c r="Q2435" s="41"/>
      <c r="R2435" s="41"/>
      <c r="S2435" s="41"/>
      <c r="T2435" s="41"/>
      <c r="U2435" s="41"/>
      <c r="V2435" s="41"/>
      <c r="W2435" s="41"/>
      <c r="X2435" s="41"/>
      <c r="Y2435" s="43"/>
      <c r="Z2435" s="41"/>
      <c r="AA2435" s="44"/>
      <c r="AB2435" s="79"/>
      <c r="AC2435" s="44"/>
    </row>
    <row r="2436" spans="4:29" x14ac:dyDescent="0.35">
      <c r="D2436" s="41"/>
      <c r="E2436" s="41"/>
      <c r="F2436" s="41"/>
      <c r="G2436" s="41"/>
      <c r="H2436" s="41"/>
      <c r="I2436" s="42"/>
      <c r="J2436" s="41"/>
      <c r="K2436" s="42"/>
      <c r="L2436" s="41"/>
      <c r="M2436" s="41"/>
      <c r="N2436" s="41"/>
      <c r="O2436" s="41"/>
      <c r="P2436" s="41"/>
      <c r="Q2436" s="41"/>
      <c r="R2436" s="41"/>
      <c r="S2436" s="41"/>
      <c r="T2436" s="41"/>
      <c r="U2436" s="41"/>
      <c r="V2436" s="41"/>
      <c r="W2436" s="41"/>
      <c r="X2436" s="41"/>
      <c r="Y2436" s="43"/>
      <c r="Z2436" s="41"/>
      <c r="AA2436" s="44"/>
      <c r="AB2436" s="79"/>
      <c r="AC2436" s="44"/>
    </row>
    <row r="2437" spans="4:29" x14ac:dyDescent="0.35">
      <c r="D2437" s="41"/>
      <c r="E2437" s="41"/>
      <c r="F2437" s="41"/>
      <c r="G2437" s="41"/>
      <c r="H2437" s="41"/>
      <c r="I2437" s="42"/>
      <c r="J2437" s="41"/>
      <c r="K2437" s="42"/>
      <c r="L2437" s="41"/>
      <c r="M2437" s="41"/>
      <c r="N2437" s="41"/>
      <c r="O2437" s="41"/>
      <c r="P2437" s="41"/>
      <c r="Q2437" s="41"/>
      <c r="R2437" s="41"/>
      <c r="S2437" s="41"/>
      <c r="T2437" s="41"/>
      <c r="U2437" s="41"/>
      <c r="V2437" s="41"/>
      <c r="W2437" s="41"/>
      <c r="X2437" s="41"/>
      <c r="Y2437" s="43"/>
      <c r="Z2437" s="41"/>
      <c r="AA2437" s="44"/>
      <c r="AB2437" s="79"/>
      <c r="AC2437" s="44"/>
    </row>
    <row r="2438" spans="4:29" x14ac:dyDescent="0.35">
      <c r="D2438" s="37"/>
      <c r="E2438" s="37"/>
      <c r="F2438" s="37"/>
      <c r="G2438" s="37"/>
      <c r="H2438" s="37"/>
      <c r="I2438" s="38"/>
      <c r="J2438" s="37"/>
      <c r="K2438" s="38"/>
      <c r="L2438" s="37"/>
      <c r="M2438" s="37"/>
      <c r="N2438" s="37"/>
      <c r="O2438" s="37"/>
      <c r="P2438" s="37"/>
      <c r="Q2438" s="37"/>
      <c r="R2438" s="37"/>
      <c r="S2438" s="37"/>
      <c r="T2438" s="37"/>
      <c r="U2438" s="37"/>
      <c r="V2438" s="37"/>
      <c r="W2438" s="37"/>
      <c r="X2438" s="37"/>
      <c r="Y2438" s="39"/>
      <c r="Z2438" s="37"/>
      <c r="AA2438" s="40"/>
      <c r="AB2438" s="78"/>
      <c r="AC2438" s="40"/>
    </row>
    <row r="2439" spans="4:29" x14ac:dyDescent="0.35">
      <c r="D2439" s="37"/>
      <c r="E2439" s="37"/>
      <c r="F2439" s="37"/>
      <c r="G2439" s="37"/>
      <c r="H2439" s="37"/>
      <c r="I2439" s="38"/>
      <c r="J2439" s="37"/>
      <c r="K2439" s="38"/>
      <c r="L2439" s="37"/>
      <c r="M2439" s="37"/>
      <c r="N2439" s="37"/>
      <c r="O2439" s="37"/>
      <c r="P2439" s="37"/>
      <c r="Q2439" s="37"/>
      <c r="R2439" s="37"/>
      <c r="S2439" s="37"/>
      <c r="T2439" s="37"/>
      <c r="U2439" s="37"/>
      <c r="V2439" s="37"/>
      <c r="W2439" s="37"/>
      <c r="X2439" s="37"/>
      <c r="Y2439" s="39"/>
      <c r="Z2439" s="37"/>
      <c r="AA2439" s="40"/>
      <c r="AB2439" s="78"/>
      <c r="AC2439" s="40"/>
    </row>
    <row r="2440" spans="4:29" x14ac:dyDescent="0.35">
      <c r="D2440" s="37"/>
      <c r="E2440" s="37"/>
      <c r="F2440" s="37"/>
      <c r="G2440" s="37"/>
      <c r="H2440" s="37"/>
      <c r="I2440" s="38"/>
      <c r="J2440" s="37"/>
      <c r="K2440" s="38"/>
      <c r="L2440" s="37"/>
      <c r="M2440" s="37"/>
      <c r="N2440" s="37"/>
      <c r="O2440" s="37"/>
      <c r="P2440" s="37"/>
      <c r="Q2440" s="37"/>
      <c r="R2440" s="37"/>
      <c r="S2440" s="37"/>
      <c r="T2440" s="37"/>
      <c r="U2440" s="37"/>
      <c r="V2440" s="37"/>
      <c r="W2440" s="37"/>
      <c r="X2440" s="37"/>
      <c r="Y2440" s="39"/>
      <c r="Z2440" s="37"/>
      <c r="AA2440" s="40"/>
      <c r="AB2440" s="78"/>
      <c r="AC2440" s="40"/>
    </row>
    <row r="2441" spans="4:29" x14ac:dyDescent="0.35">
      <c r="D2441" s="37"/>
      <c r="E2441" s="37"/>
      <c r="F2441" s="37"/>
      <c r="G2441" s="37"/>
      <c r="H2441" s="37"/>
      <c r="I2441" s="38"/>
      <c r="J2441" s="37"/>
      <c r="K2441" s="38"/>
      <c r="L2441" s="37"/>
      <c r="M2441" s="37"/>
      <c r="N2441" s="37"/>
      <c r="O2441" s="37"/>
      <c r="P2441" s="37"/>
      <c r="Q2441" s="37"/>
      <c r="R2441" s="37"/>
      <c r="S2441" s="37"/>
      <c r="T2441" s="37"/>
      <c r="U2441" s="37"/>
      <c r="V2441" s="37"/>
      <c r="W2441" s="37"/>
      <c r="X2441" s="37"/>
      <c r="Y2441" s="39"/>
      <c r="Z2441" s="37"/>
      <c r="AA2441" s="40"/>
      <c r="AB2441" s="78"/>
      <c r="AC2441" s="40"/>
    </row>
    <row r="2442" spans="4:29" x14ac:dyDescent="0.35">
      <c r="D2442" s="41"/>
      <c r="E2442" s="41"/>
      <c r="F2442" s="41"/>
      <c r="G2442" s="41"/>
      <c r="H2442" s="41"/>
      <c r="I2442" s="42"/>
      <c r="J2442" s="41"/>
      <c r="K2442" s="42"/>
      <c r="L2442" s="41"/>
      <c r="M2442" s="41"/>
      <c r="N2442" s="41"/>
      <c r="O2442" s="41"/>
      <c r="P2442" s="41"/>
      <c r="Q2442" s="41"/>
      <c r="R2442" s="41"/>
      <c r="S2442" s="41"/>
      <c r="T2442" s="41"/>
      <c r="U2442" s="41"/>
      <c r="V2442" s="41"/>
      <c r="W2442" s="41"/>
      <c r="X2442" s="41"/>
      <c r="Y2442" s="43"/>
      <c r="Z2442" s="41"/>
      <c r="AA2442" s="44"/>
      <c r="AB2442" s="79"/>
      <c r="AC2442" s="44"/>
    </row>
    <row r="2443" spans="4:29" x14ac:dyDescent="0.35">
      <c r="D2443" s="37"/>
      <c r="E2443" s="37"/>
      <c r="F2443" s="37"/>
      <c r="G2443" s="37"/>
      <c r="H2443" s="37"/>
      <c r="I2443" s="38"/>
      <c r="J2443" s="37"/>
      <c r="K2443" s="38"/>
      <c r="L2443" s="37"/>
      <c r="M2443" s="37"/>
      <c r="N2443" s="37"/>
      <c r="O2443" s="37"/>
      <c r="P2443" s="37"/>
      <c r="Q2443" s="37"/>
      <c r="R2443" s="37"/>
      <c r="S2443" s="37"/>
      <c r="T2443" s="37"/>
      <c r="U2443" s="37"/>
      <c r="V2443" s="37"/>
      <c r="W2443" s="37"/>
      <c r="X2443" s="37"/>
      <c r="Y2443" s="39"/>
      <c r="Z2443" s="37"/>
      <c r="AA2443" s="40"/>
      <c r="AB2443" s="78"/>
      <c r="AC2443" s="40"/>
    </row>
    <row r="2444" spans="4:29" x14ac:dyDescent="0.35">
      <c r="D2444" s="37"/>
      <c r="E2444" s="37"/>
      <c r="F2444" s="37"/>
      <c r="G2444" s="37"/>
      <c r="H2444" s="37"/>
      <c r="I2444" s="38"/>
      <c r="J2444" s="37"/>
      <c r="K2444" s="38"/>
      <c r="L2444" s="37"/>
      <c r="M2444" s="37"/>
      <c r="N2444" s="37"/>
      <c r="O2444" s="37"/>
      <c r="P2444" s="37"/>
      <c r="Q2444" s="37"/>
      <c r="R2444" s="37"/>
      <c r="S2444" s="37"/>
      <c r="T2444" s="37"/>
      <c r="U2444" s="37"/>
      <c r="V2444" s="37"/>
      <c r="W2444" s="37"/>
      <c r="X2444" s="37"/>
      <c r="Y2444" s="39"/>
      <c r="Z2444" s="37"/>
      <c r="AA2444" s="40"/>
      <c r="AB2444" s="78"/>
      <c r="AC2444" s="40"/>
    </row>
    <row r="2445" spans="4:29" x14ac:dyDescent="0.35">
      <c r="D2445" s="37"/>
      <c r="E2445" s="37"/>
      <c r="F2445" s="37"/>
      <c r="G2445" s="37"/>
      <c r="H2445" s="37"/>
      <c r="I2445" s="38"/>
      <c r="J2445" s="37"/>
      <c r="K2445" s="38"/>
      <c r="L2445" s="37"/>
      <c r="M2445" s="37"/>
      <c r="N2445" s="37"/>
      <c r="O2445" s="37"/>
      <c r="P2445" s="37"/>
      <c r="Q2445" s="37"/>
      <c r="R2445" s="37"/>
      <c r="S2445" s="37"/>
      <c r="T2445" s="37"/>
      <c r="U2445" s="37"/>
      <c r="V2445" s="37"/>
      <c r="W2445" s="37"/>
      <c r="X2445" s="37"/>
      <c r="Y2445" s="39"/>
      <c r="Z2445" s="37"/>
      <c r="AA2445" s="40"/>
      <c r="AB2445" s="78"/>
      <c r="AC2445" s="40"/>
    </row>
    <row r="2446" spans="4:29" x14ac:dyDescent="0.35">
      <c r="D2446" s="37"/>
      <c r="E2446" s="37"/>
      <c r="F2446" s="37"/>
      <c r="G2446" s="37"/>
      <c r="H2446" s="37"/>
      <c r="I2446" s="38"/>
      <c r="J2446" s="37"/>
      <c r="K2446" s="38"/>
      <c r="L2446" s="37"/>
      <c r="M2446" s="37"/>
      <c r="N2446" s="37"/>
      <c r="O2446" s="37"/>
      <c r="P2446" s="37"/>
      <c r="Q2446" s="37"/>
      <c r="R2446" s="37"/>
      <c r="S2446" s="37"/>
      <c r="T2446" s="37"/>
      <c r="U2446" s="37"/>
      <c r="V2446" s="37"/>
      <c r="W2446" s="37"/>
      <c r="X2446" s="37"/>
      <c r="Y2446" s="39"/>
      <c r="Z2446" s="37"/>
      <c r="AA2446" s="40"/>
      <c r="AB2446" s="78"/>
      <c r="AC2446" s="40"/>
    </row>
    <row r="2447" spans="4:29" x14ac:dyDescent="0.35">
      <c r="D2447" s="37"/>
      <c r="E2447" s="37"/>
      <c r="F2447" s="37"/>
      <c r="G2447" s="37"/>
      <c r="H2447" s="37"/>
      <c r="I2447" s="38"/>
      <c r="J2447" s="37"/>
      <c r="K2447" s="38"/>
      <c r="L2447" s="37"/>
      <c r="M2447" s="37"/>
      <c r="N2447" s="37"/>
      <c r="O2447" s="37"/>
      <c r="P2447" s="37"/>
      <c r="Q2447" s="37"/>
      <c r="R2447" s="37"/>
      <c r="S2447" s="37"/>
      <c r="T2447" s="37"/>
      <c r="U2447" s="37"/>
      <c r="V2447" s="37"/>
      <c r="W2447" s="37"/>
      <c r="X2447" s="37"/>
      <c r="Y2447" s="39"/>
      <c r="Z2447" s="37"/>
      <c r="AA2447" s="40"/>
      <c r="AB2447" s="78"/>
      <c r="AC2447" s="40"/>
    </row>
    <row r="2448" spans="4:29" x14ac:dyDescent="0.35">
      <c r="D2448" s="37"/>
      <c r="E2448" s="37"/>
      <c r="F2448" s="37"/>
      <c r="G2448" s="37"/>
      <c r="H2448" s="37"/>
      <c r="I2448" s="38"/>
      <c r="J2448" s="37"/>
      <c r="K2448" s="38"/>
      <c r="L2448" s="37"/>
      <c r="M2448" s="37"/>
      <c r="N2448" s="37"/>
      <c r="O2448" s="37"/>
      <c r="P2448" s="37"/>
      <c r="Q2448" s="37"/>
      <c r="R2448" s="37"/>
      <c r="S2448" s="37"/>
      <c r="T2448" s="37"/>
      <c r="U2448" s="37"/>
      <c r="V2448" s="37"/>
      <c r="W2448" s="37"/>
      <c r="X2448" s="37"/>
      <c r="Y2448" s="39"/>
      <c r="Z2448" s="37"/>
      <c r="AA2448" s="40"/>
      <c r="AB2448" s="78"/>
      <c r="AC2448" s="40"/>
    </row>
    <row r="2449" spans="4:29" x14ac:dyDescent="0.35">
      <c r="D2449" s="41"/>
      <c r="E2449" s="41"/>
      <c r="F2449" s="41"/>
      <c r="G2449" s="41"/>
      <c r="H2449" s="41"/>
      <c r="I2449" s="42"/>
      <c r="J2449" s="41"/>
      <c r="K2449" s="42"/>
      <c r="L2449" s="41"/>
      <c r="M2449" s="41"/>
      <c r="N2449" s="41"/>
      <c r="O2449" s="41"/>
      <c r="P2449" s="41"/>
      <c r="Q2449" s="41"/>
      <c r="R2449" s="41"/>
      <c r="S2449" s="41"/>
      <c r="T2449" s="41"/>
      <c r="U2449" s="41"/>
      <c r="V2449" s="41"/>
      <c r="W2449" s="41"/>
      <c r="X2449" s="41"/>
      <c r="Y2449" s="43"/>
      <c r="Z2449" s="41"/>
      <c r="AA2449" s="44"/>
      <c r="AB2449" s="79"/>
      <c r="AC2449" s="44"/>
    </row>
    <row r="2450" spans="4:29" x14ac:dyDescent="0.35">
      <c r="D2450" s="41"/>
      <c r="E2450" s="41"/>
      <c r="F2450" s="41"/>
      <c r="G2450" s="41"/>
      <c r="H2450" s="41"/>
      <c r="I2450" s="42"/>
      <c r="J2450" s="41"/>
      <c r="K2450" s="42"/>
      <c r="L2450" s="41"/>
      <c r="M2450" s="41"/>
      <c r="N2450" s="41"/>
      <c r="O2450" s="41"/>
      <c r="P2450" s="41"/>
      <c r="Q2450" s="41"/>
      <c r="R2450" s="41"/>
      <c r="S2450" s="41"/>
      <c r="T2450" s="41"/>
      <c r="U2450" s="41"/>
      <c r="V2450" s="41"/>
      <c r="W2450" s="41"/>
      <c r="X2450" s="41"/>
      <c r="Y2450" s="43"/>
      <c r="Z2450" s="41"/>
      <c r="AA2450" s="44"/>
      <c r="AB2450" s="79"/>
      <c r="AC2450" s="44"/>
    </row>
    <row r="2451" spans="4:29" x14ac:dyDescent="0.35">
      <c r="D2451" s="37"/>
      <c r="E2451" s="37"/>
      <c r="F2451" s="37"/>
      <c r="G2451" s="37"/>
      <c r="H2451" s="37"/>
      <c r="I2451" s="38"/>
      <c r="J2451" s="37"/>
      <c r="K2451" s="38"/>
      <c r="L2451" s="37"/>
      <c r="M2451" s="37"/>
      <c r="N2451" s="37"/>
      <c r="O2451" s="37"/>
      <c r="P2451" s="37"/>
      <c r="Q2451" s="37"/>
      <c r="R2451" s="37"/>
      <c r="S2451" s="37"/>
      <c r="T2451" s="37"/>
      <c r="U2451" s="37"/>
      <c r="V2451" s="37"/>
      <c r="W2451" s="37"/>
      <c r="X2451" s="37"/>
      <c r="Y2451" s="39"/>
      <c r="Z2451" s="37"/>
      <c r="AA2451" s="40"/>
      <c r="AB2451" s="78"/>
      <c r="AC2451" s="40"/>
    </row>
    <row r="2452" spans="4:29" x14ac:dyDescent="0.35">
      <c r="D2452" s="37"/>
      <c r="E2452" s="37"/>
      <c r="F2452" s="37"/>
      <c r="G2452" s="37"/>
      <c r="H2452" s="37"/>
      <c r="I2452" s="38"/>
      <c r="J2452" s="37"/>
      <c r="K2452" s="38"/>
      <c r="L2452" s="37"/>
      <c r="M2452" s="37"/>
      <c r="N2452" s="37"/>
      <c r="O2452" s="37"/>
      <c r="P2452" s="37"/>
      <c r="Q2452" s="37"/>
      <c r="R2452" s="37"/>
      <c r="S2452" s="37"/>
      <c r="T2452" s="37"/>
      <c r="U2452" s="37"/>
      <c r="V2452" s="37"/>
      <c r="W2452" s="37"/>
      <c r="X2452" s="37"/>
      <c r="Y2452" s="39"/>
      <c r="Z2452" s="37"/>
      <c r="AA2452" s="40"/>
      <c r="AB2452" s="78"/>
      <c r="AC2452" s="40"/>
    </row>
    <row r="2453" spans="4:29" x14ac:dyDescent="0.35">
      <c r="D2453" s="37"/>
      <c r="E2453" s="37"/>
      <c r="F2453" s="37"/>
      <c r="G2453" s="37"/>
      <c r="H2453" s="37"/>
      <c r="I2453" s="38"/>
      <c r="J2453" s="37"/>
      <c r="K2453" s="38"/>
      <c r="L2453" s="37"/>
      <c r="M2453" s="37"/>
      <c r="N2453" s="37"/>
      <c r="O2453" s="37"/>
      <c r="P2453" s="37"/>
      <c r="Q2453" s="37"/>
      <c r="R2453" s="37"/>
      <c r="S2453" s="37"/>
      <c r="T2453" s="37"/>
      <c r="U2453" s="37"/>
      <c r="V2453" s="37"/>
      <c r="W2453" s="37"/>
      <c r="X2453" s="37"/>
      <c r="Y2453" s="39"/>
      <c r="Z2453" s="37"/>
      <c r="AA2453" s="40"/>
      <c r="AB2453" s="78"/>
      <c r="AC2453" s="40"/>
    </row>
    <row r="2454" spans="4:29" x14ac:dyDescent="0.35">
      <c r="D2454" s="41"/>
      <c r="E2454" s="41"/>
      <c r="F2454" s="41"/>
      <c r="G2454" s="41"/>
      <c r="H2454" s="41"/>
      <c r="I2454" s="42"/>
      <c r="J2454" s="41"/>
      <c r="K2454" s="42"/>
      <c r="L2454" s="41"/>
      <c r="M2454" s="41"/>
      <c r="N2454" s="41"/>
      <c r="O2454" s="41"/>
      <c r="P2454" s="41"/>
      <c r="Q2454" s="41"/>
      <c r="R2454" s="41"/>
      <c r="S2454" s="41"/>
      <c r="T2454" s="41"/>
      <c r="U2454" s="41"/>
      <c r="V2454" s="41"/>
      <c r="W2454" s="41"/>
      <c r="X2454" s="41"/>
      <c r="Y2454" s="43"/>
      <c r="Z2454" s="41"/>
      <c r="AA2454" s="44"/>
      <c r="AB2454" s="79"/>
      <c r="AC2454" s="44"/>
    </row>
    <row r="2455" spans="4:29" x14ac:dyDescent="0.35">
      <c r="D2455" s="37"/>
      <c r="E2455" s="37"/>
      <c r="F2455" s="37"/>
      <c r="G2455" s="37"/>
      <c r="H2455" s="37"/>
      <c r="I2455" s="38"/>
      <c r="J2455" s="37"/>
      <c r="K2455" s="38"/>
      <c r="L2455" s="37"/>
      <c r="M2455" s="37"/>
      <c r="N2455" s="37"/>
      <c r="O2455" s="37"/>
      <c r="P2455" s="37"/>
      <c r="Q2455" s="37"/>
      <c r="R2455" s="37"/>
      <c r="S2455" s="37"/>
      <c r="T2455" s="37"/>
      <c r="U2455" s="37"/>
      <c r="V2455" s="37"/>
      <c r="W2455" s="37"/>
      <c r="X2455" s="37"/>
      <c r="Y2455" s="39"/>
      <c r="Z2455" s="37"/>
      <c r="AA2455" s="40"/>
      <c r="AB2455" s="78"/>
      <c r="AC2455" s="40"/>
    </row>
    <row r="2456" spans="4:29" x14ac:dyDescent="0.35">
      <c r="D2456" s="37"/>
      <c r="E2456" s="37"/>
      <c r="F2456" s="37"/>
      <c r="G2456" s="37"/>
      <c r="H2456" s="37"/>
      <c r="I2456" s="38"/>
      <c r="J2456" s="37"/>
      <c r="K2456" s="38"/>
      <c r="L2456" s="37"/>
      <c r="M2456" s="37"/>
      <c r="N2456" s="37"/>
      <c r="O2456" s="37"/>
      <c r="P2456" s="37"/>
      <c r="Q2456" s="37"/>
      <c r="R2456" s="37"/>
      <c r="S2456" s="37"/>
      <c r="T2456" s="37"/>
      <c r="U2456" s="37"/>
      <c r="V2456" s="37"/>
      <c r="W2456" s="37"/>
      <c r="X2456" s="37"/>
      <c r="Y2456" s="39"/>
      <c r="Z2456" s="37"/>
      <c r="AA2456" s="40"/>
      <c r="AB2456" s="78"/>
      <c r="AC2456" s="40"/>
    </row>
    <row r="2457" spans="4:29" x14ac:dyDescent="0.35">
      <c r="D2457" s="37"/>
      <c r="E2457" s="37"/>
      <c r="F2457" s="37"/>
      <c r="G2457" s="37"/>
      <c r="H2457" s="37"/>
      <c r="I2457" s="38"/>
      <c r="J2457" s="37"/>
      <c r="K2457" s="38"/>
      <c r="L2457" s="37"/>
      <c r="M2457" s="37"/>
      <c r="N2457" s="37"/>
      <c r="O2457" s="37"/>
      <c r="P2457" s="37"/>
      <c r="Q2457" s="37"/>
      <c r="R2457" s="37"/>
      <c r="S2457" s="37"/>
      <c r="T2457" s="37"/>
      <c r="U2457" s="37"/>
      <c r="V2457" s="37"/>
      <c r="W2457" s="37"/>
      <c r="X2457" s="37"/>
      <c r="Y2457" s="39"/>
      <c r="Z2457" s="37"/>
      <c r="AA2457" s="40"/>
      <c r="AB2457" s="78"/>
      <c r="AC2457" s="40"/>
    </row>
    <row r="2458" spans="4:29" x14ac:dyDescent="0.35">
      <c r="D2458" s="37"/>
      <c r="E2458" s="37"/>
      <c r="F2458" s="37"/>
      <c r="G2458" s="37"/>
      <c r="H2458" s="37"/>
      <c r="I2458" s="38"/>
      <c r="J2458" s="37"/>
      <c r="K2458" s="38"/>
      <c r="L2458" s="37"/>
      <c r="M2458" s="37"/>
      <c r="N2458" s="37"/>
      <c r="O2458" s="37"/>
      <c r="P2458" s="37"/>
      <c r="Q2458" s="37"/>
      <c r="R2458" s="37"/>
      <c r="S2458" s="37"/>
      <c r="T2458" s="37"/>
      <c r="U2458" s="37"/>
      <c r="V2458" s="37"/>
      <c r="W2458" s="37"/>
      <c r="X2458" s="37"/>
      <c r="Y2458" s="39"/>
      <c r="Z2458" s="37"/>
      <c r="AA2458" s="40"/>
      <c r="AB2458" s="78"/>
      <c r="AC2458" s="40"/>
    </row>
    <row r="2459" spans="4:29" x14ac:dyDescent="0.35">
      <c r="D2459" s="37"/>
      <c r="E2459" s="37"/>
      <c r="F2459" s="37"/>
      <c r="G2459" s="37"/>
      <c r="H2459" s="37"/>
      <c r="I2459" s="38"/>
      <c r="J2459" s="37"/>
      <c r="K2459" s="38"/>
      <c r="L2459" s="37"/>
      <c r="M2459" s="37"/>
      <c r="N2459" s="37"/>
      <c r="O2459" s="37"/>
      <c r="P2459" s="37"/>
      <c r="Q2459" s="37"/>
      <c r="R2459" s="37"/>
      <c r="S2459" s="37"/>
      <c r="T2459" s="37"/>
      <c r="U2459" s="37"/>
      <c r="V2459" s="37"/>
      <c r="W2459" s="37"/>
      <c r="X2459" s="37"/>
      <c r="Y2459" s="39"/>
      <c r="Z2459" s="37"/>
      <c r="AA2459" s="40"/>
      <c r="AB2459" s="78"/>
      <c r="AC2459" s="40"/>
    </row>
    <row r="2460" spans="4:29" x14ac:dyDescent="0.35">
      <c r="D2460" s="37"/>
      <c r="E2460" s="37"/>
      <c r="F2460" s="37"/>
      <c r="G2460" s="37"/>
      <c r="H2460" s="37"/>
      <c r="I2460" s="38"/>
      <c r="J2460" s="37"/>
      <c r="K2460" s="38"/>
      <c r="L2460" s="37"/>
      <c r="M2460" s="37"/>
      <c r="N2460" s="37"/>
      <c r="O2460" s="37"/>
      <c r="P2460" s="37"/>
      <c r="Q2460" s="37"/>
      <c r="R2460" s="37"/>
      <c r="S2460" s="37"/>
      <c r="T2460" s="37"/>
      <c r="U2460" s="37"/>
      <c r="V2460" s="37"/>
      <c r="W2460" s="37"/>
      <c r="X2460" s="37"/>
      <c r="Y2460" s="39"/>
      <c r="Z2460" s="37"/>
      <c r="AA2460" s="40"/>
      <c r="AB2460" s="78"/>
      <c r="AC2460" s="40"/>
    </row>
    <row r="2461" spans="4:29" x14ac:dyDescent="0.35">
      <c r="D2461" s="37"/>
      <c r="E2461" s="37"/>
      <c r="F2461" s="37"/>
      <c r="G2461" s="37"/>
      <c r="H2461" s="37"/>
      <c r="I2461" s="38"/>
      <c r="J2461" s="37"/>
      <c r="K2461" s="38"/>
      <c r="L2461" s="37"/>
      <c r="M2461" s="37"/>
      <c r="N2461" s="37"/>
      <c r="O2461" s="37"/>
      <c r="P2461" s="37"/>
      <c r="Q2461" s="37"/>
      <c r="R2461" s="37"/>
      <c r="S2461" s="37"/>
      <c r="T2461" s="37"/>
      <c r="U2461" s="37"/>
      <c r="V2461" s="37"/>
      <c r="W2461" s="37"/>
      <c r="X2461" s="37"/>
      <c r="Y2461" s="39"/>
      <c r="Z2461" s="37"/>
      <c r="AA2461" s="40"/>
      <c r="AB2461" s="78"/>
      <c r="AC2461" s="40"/>
    </row>
    <row r="2462" spans="4:29" x14ac:dyDescent="0.35">
      <c r="D2462" s="41"/>
      <c r="E2462" s="41"/>
      <c r="F2462" s="41"/>
      <c r="G2462" s="41"/>
      <c r="H2462" s="41"/>
      <c r="I2462" s="42"/>
      <c r="J2462" s="41"/>
      <c r="K2462" s="42"/>
      <c r="L2462" s="41"/>
      <c r="M2462" s="41"/>
      <c r="N2462" s="41"/>
      <c r="O2462" s="41"/>
      <c r="P2462" s="41"/>
      <c r="Q2462" s="41"/>
      <c r="R2462" s="41"/>
      <c r="S2462" s="41"/>
      <c r="T2462" s="41"/>
      <c r="U2462" s="41"/>
      <c r="V2462" s="41"/>
      <c r="W2462" s="41"/>
      <c r="X2462" s="41"/>
      <c r="Y2462" s="43"/>
      <c r="Z2462" s="41"/>
      <c r="AA2462" s="44"/>
      <c r="AB2462" s="79"/>
      <c r="AC2462" s="44"/>
    </row>
    <row r="2463" spans="4:29" x14ac:dyDescent="0.35">
      <c r="D2463" s="37"/>
      <c r="E2463" s="37"/>
      <c r="F2463" s="37"/>
      <c r="G2463" s="37"/>
      <c r="H2463" s="37"/>
      <c r="I2463" s="38"/>
      <c r="J2463" s="37"/>
      <c r="K2463" s="38"/>
      <c r="L2463" s="37"/>
      <c r="M2463" s="37"/>
      <c r="N2463" s="37"/>
      <c r="O2463" s="37"/>
      <c r="P2463" s="37"/>
      <c r="Q2463" s="37"/>
      <c r="R2463" s="37"/>
      <c r="S2463" s="37"/>
      <c r="T2463" s="37"/>
      <c r="U2463" s="37"/>
      <c r="V2463" s="37"/>
      <c r="W2463" s="37"/>
      <c r="X2463" s="37"/>
      <c r="Y2463" s="39"/>
      <c r="Z2463" s="37"/>
      <c r="AA2463" s="40"/>
      <c r="AB2463" s="78"/>
      <c r="AC2463" s="40"/>
    </row>
    <row r="2464" spans="4:29" x14ac:dyDescent="0.35">
      <c r="D2464" s="37"/>
      <c r="E2464" s="37"/>
      <c r="F2464" s="37"/>
      <c r="G2464" s="37"/>
      <c r="H2464" s="37"/>
      <c r="I2464" s="38"/>
      <c r="J2464" s="37"/>
      <c r="K2464" s="38"/>
      <c r="L2464" s="37"/>
      <c r="M2464" s="37"/>
      <c r="N2464" s="37"/>
      <c r="O2464" s="37"/>
      <c r="P2464" s="37"/>
      <c r="Q2464" s="37"/>
      <c r="R2464" s="37"/>
      <c r="S2464" s="37"/>
      <c r="T2464" s="37"/>
      <c r="U2464" s="37"/>
      <c r="V2464" s="37"/>
      <c r="W2464" s="37"/>
      <c r="X2464" s="37"/>
      <c r="Y2464" s="39"/>
      <c r="Z2464" s="37"/>
      <c r="AA2464" s="40"/>
      <c r="AB2464" s="78"/>
      <c r="AC2464" s="40"/>
    </row>
    <row r="2465" spans="4:29" x14ac:dyDescent="0.35">
      <c r="D2465" s="37"/>
      <c r="E2465" s="37"/>
      <c r="F2465" s="37"/>
      <c r="G2465" s="37"/>
      <c r="H2465" s="37"/>
      <c r="I2465" s="38"/>
      <c r="J2465" s="37"/>
      <c r="K2465" s="38"/>
      <c r="L2465" s="37"/>
      <c r="M2465" s="37"/>
      <c r="N2465" s="37"/>
      <c r="O2465" s="37"/>
      <c r="P2465" s="37"/>
      <c r="Q2465" s="37"/>
      <c r="R2465" s="37"/>
      <c r="S2465" s="37"/>
      <c r="T2465" s="37"/>
      <c r="U2465" s="37"/>
      <c r="V2465" s="37"/>
      <c r="W2465" s="37"/>
      <c r="X2465" s="37"/>
      <c r="Y2465" s="39"/>
      <c r="Z2465" s="37"/>
      <c r="AA2465" s="40"/>
      <c r="AB2465" s="78"/>
      <c r="AC2465" s="40"/>
    </row>
    <row r="2466" spans="4:29" x14ac:dyDescent="0.35">
      <c r="D2466" s="37"/>
      <c r="E2466" s="37"/>
      <c r="F2466" s="37"/>
      <c r="G2466" s="37"/>
      <c r="H2466" s="37"/>
      <c r="I2466" s="38"/>
      <c r="J2466" s="37"/>
      <c r="K2466" s="38"/>
      <c r="L2466" s="37"/>
      <c r="M2466" s="37"/>
      <c r="N2466" s="37"/>
      <c r="O2466" s="37"/>
      <c r="P2466" s="37"/>
      <c r="Q2466" s="37"/>
      <c r="R2466" s="37"/>
      <c r="S2466" s="37"/>
      <c r="T2466" s="37"/>
      <c r="U2466" s="37"/>
      <c r="V2466" s="37"/>
      <c r="W2466" s="37"/>
      <c r="X2466" s="37"/>
      <c r="Y2466" s="39"/>
      <c r="Z2466" s="37"/>
      <c r="AA2466" s="40"/>
      <c r="AB2466" s="78"/>
      <c r="AC2466" s="40"/>
    </row>
    <row r="2467" spans="4:29" x14ac:dyDescent="0.35">
      <c r="D2467" s="41"/>
      <c r="E2467" s="41"/>
      <c r="F2467" s="41"/>
      <c r="G2467" s="41"/>
      <c r="H2467" s="41"/>
      <c r="I2467" s="42"/>
      <c r="J2467" s="41"/>
      <c r="K2467" s="42"/>
      <c r="L2467" s="41"/>
      <c r="M2467" s="41"/>
      <c r="N2467" s="41"/>
      <c r="O2467" s="41"/>
      <c r="P2467" s="41"/>
      <c r="Q2467" s="41"/>
      <c r="R2467" s="41"/>
      <c r="S2467" s="41"/>
      <c r="T2467" s="41"/>
      <c r="U2467" s="41"/>
      <c r="V2467" s="41"/>
      <c r="W2467" s="41"/>
      <c r="X2467" s="41"/>
      <c r="Y2467" s="43"/>
      <c r="Z2467" s="41"/>
      <c r="AA2467" s="44"/>
      <c r="AB2467" s="79"/>
      <c r="AC2467" s="44"/>
    </row>
    <row r="2468" spans="4:29" x14ac:dyDescent="0.35">
      <c r="D2468" s="37"/>
      <c r="E2468" s="37"/>
      <c r="F2468" s="37"/>
      <c r="G2468" s="37"/>
      <c r="H2468" s="37"/>
      <c r="I2468" s="38"/>
      <c r="J2468" s="37"/>
      <c r="K2468" s="38"/>
      <c r="L2468" s="37"/>
      <c r="M2468" s="37"/>
      <c r="N2468" s="37"/>
      <c r="O2468" s="37"/>
      <c r="P2468" s="37"/>
      <c r="Q2468" s="37"/>
      <c r="R2468" s="37"/>
      <c r="S2468" s="37"/>
      <c r="T2468" s="37"/>
      <c r="U2468" s="37"/>
      <c r="V2468" s="37"/>
      <c r="W2468" s="37"/>
      <c r="X2468" s="37"/>
      <c r="Y2468" s="39"/>
      <c r="Z2468" s="37"/>
      <c r="AA2468" s="40"/>
      <c r="AB2468" s="78"/>
      <c r="AC2468" s="40"/>
    </row>
    <row r="2469" spans="4:29" x14ac:dyDescent="0.35">
      <c r="D2469" s="37"/>
      <c r="E2469" s="37"/>
      <c r="F2469" s="37"/>
      <c r="G2469" s="37"/>
      <c r="H2469" s="37"/>
      <c r="I2469" s="38"/>
      <c r="J2469" s="37"/>
      <c r="K2469" s="38"/>
      <c r="L2469" s="37"/>
      <c r="M2469" s="37"/>
      <c r="N2469" s="37"/>
      <c r="O2469" s="37"/>
      <c r="P2469" s="37"/>
      <c r="Q2469" s="37"/>
      <c r="R2469" s="37"/>
      <c r="S2469" s="37"/>
      <c r="T2469" s="37"/>
      <c r="U2469" s="37"/>
      <c r="V2469" s="37"/>
      <c r="W2469" s="37"/>
      <c r="X2469" s="37"/>
      <c r="Y2469" s="39"/>
      <c r="Z2469" s="37"/>
      <c r="AA2469" s="40"/>
      <c r="AB2469" s="78"/>
      <c r="AC2469" s="40"/>
    </row>
    <row r="2470" spans="4:29" x14ac:dyDescent="0.35">
      <c r="D2470" s="41"/>
      <c r="E2470" s="41"/>
      <c r="F2470" s="41"/>
      <c r="G2470" s="41"/>
      <c r="H2470" s="41"/>
      <c r="I2470" s="42"/>
      <c r="J2470" s="41"/>
      <c r="K2470" s="42"/>
      <c r="L2470" s="41"/>
      <c r="M2470" s="41"/>
      <c r="N2470" s="41"/>
      <c r="O2470" s="41"/>
      <c r="P2470" s="41"/>
      <c r="Q2470" s="41"/>
      <c r="R2470" s="41"/>
      <c r="S2470" s="41"/>
      <c r="T2470" s="41"/>
      <c r="U2470" s="41"/>
      <c r="V2470" s="41"/>
      <c r="W2470" s="41"/>
      <c r="X2470" s="41"/>
      <c r="Y2470" s="43"/>
      <c r="Z2470" s="41"/>
      <c r="AA2470" s="44"/>
      <c r="AB2470" s="79"/>
      <c r="AC2470" s="44"/>
    </row>
    <row r="2471" spans="4:29" x14ac:dyDescent="0.35">
      <c r="D2471" s="37"/>
      <c r="E2471" s="37"/>
      <c r="F2471" s="37"/>
      <c r="G2471" s="37"/>
      <c r="H2471" s="37"/>
      <c r="I2471" s="38"/>
      <c r="J2471" s="37"/>
      <c r="K2471" s="38"/>
      <c r="L2471" s="37"/>
      <c r="M2471" s="37"/>
      <c r="N2471" s="37"/>
      <c r="O2471" s="37"/>
      <c r="P2471" s="37"/>
      <c r="Q2471" s="37"/>
      <c r="R2471" s="37"/>
      <c r="S2471" s="37"/>
      <c r="T2471" s="37"/>
      <c r="U2471" s="37"/>
      <c r="V2471" s="37"/>
      <c r="W2471" s="37"/>
      <c r="X2471" s="37"/>
      <c r="Y2471" s="39"/>
      <c r="Z2471" s="37"/>
      <c r="AA2471" s="40"/>
      <c r="AB2471" s="78"/>
      <c r="AC2471" s="40"/>
    </row>
    <row r="2472" spans="4:29" x14ac:dyDescent="0.35">
      <c r="D2472" s="41"/>
      <c r="E2472" s="41"/>
      <c r="F2472" s="41"/>
      <c r="G2472" s="41"/>
      <c r="H2472" s="41"/>
      <c r="I2472" s="42"/>
      <c r="J2472" s="41"/>
      <c r="K2472" s="42"/>
      <c r="L2472" s="41"/>
      <c r="M2472" s="41"/>
      <c r="N2472" s="41"/>
      <c r="O2472" s="41"/>
      <c r="P2472" s="41"/>
      <c r="Q2472" s="41"/>
      <c r="R2472" s="41"/>
      <c r="S2472" s="41"/>
      <c r="T2472" s="41"/>
      <c r="U2472" s="41"/>
      <c r="V2472" s="41"/>
      <c r="W2472" s="41"/>
      <c r="X2472" s="41"/>
      <c r="Y2472" s="43"/>
      <c r="Z2472" s="41"/>
      <c r="AA2472" s="44"/>
      <c r="AB2472" s="79"/>
      <c r="AC2472" s="44"/>
    </row>
    <row r="2473" spans="4:29" x14ac:dyDescent="0.35">
      <c r="D2473" s="37"/>
      <c r="E2473" s="37"/>
      <c r="F2473" s="37"/>
      <c r="G2473" s="37"/>
      <c r="H2473" s="37"/>
      <c r="I2473" s="38"/>
      <c r="J2473" s="37"/>
      <c r="K2473" s="38"/>
      <c r="L2473" s="37"/>
      <c r="M2473" s="37"/>
      <c r="N2473" s="37"/>
      <c r="O2473" s="37"/>
      <c r="P2473" s="37"/>
      <c r="Q2473" s="37"/>
      <c r="R2473" s="37"/>
      <c r="S2473" s="37"/>
      <c r="T2473" s="37"/>
      <c r="U2473" s="37"/>
      <c r="V2473" s="37"/>
      <c r="W2473" s="37"/>
      <c r="X2473" s="37"/>
      <c r="Y2473" s="39"/>
      <c r="Z2473" s="37"/>
      <c r="AA2473" s="40"/>
      <c r="AB2473" s="78"/>
      <c r="AC2473" s="40"/>
    </row>
    <row r="2474" spans="4:29" x14ac:dyDescent="0.35">
      <c r="D2474" s="37"/>
      <c r="E2474" s="37"/>
      <c r="F2474" s="37"/>
      <c r="G2474" s="37"/>
      <c r="H2474" s="37"/>
      <c r="I2474" s="38"/>
      <c r="J2474" s="37"/>
      <c r="K2474" s="38"/>
      <c r="L2474" s="37"/>
      <c r="M2474" s="37"/>
      <c r="N2474" s="37"/>
      <c r="O2474" s="37"/>
      <c r="P2474" s="37"/>
      <c r="Q2474" s="37"/>
      <c r="R2474" s="37"/>
      <c r="S2474" s="37"/>
      <c r="T2474" s="37"/>
      <c r="U2474" s="37"/>
      <c r="V2474" s="37"/>
      <c r="W2474" s="37"/>
      <c r="X2474" s="37"/>
      <c r="Y2474" s="39"/>
      <c r="Z2474" s="37"/>
      <c r="AA2474" s="40"/>
      <c r="AB2474" s="78"/>
      <c r="AC2474" s="40"/>
    </row>
    <row r="2475" spans="4:29" x14ac:dyDescent="0.35">
      <c r="D2475" s="41"/>
      <c r="E2475" s="41"/>
      <c r="F2475" s="41"/>
      <c r="G2475" s="41"/>
      <c r="H2475" s="41"/>
      <c r="I2475" s="42"/>
      <c r="J2475" s="41"/>
      <c r="K2475" s="42"/>
      <c r="L2475" s="41"/>
      <c r="M2475" s="41"/>
      <c r="N2475" s="41"/>
      <c r="O2475" s="41"/>
      <c r="P2475" s="41"/>
      <c r="Q2475" s="41"/>
      <c r="R2475" s="41"/>
      <c r="S2475" s="41"/>
      <c r="T2475" s="41"/>
      <c r="U2475" s="41"/>
      <c r="V2475" s="41"/>
      <c r="W2475" s="41"/>
      <c r="X2475" s="41"/>
      <c r="Y2475" s="43"/>
      <c r="Z2475" s="41"/>
      <c r="AA2475" s="44"/>
      <c r="AB2475" s="79"/>
      <c r="AC2475" s="44"/>
    </row>
    <row r="2476" spans="4:29" x14ac:dyDescent="0.35">
      <c r="D2476" s="41"/>
      <c r="E2476" s="41"/>
      <c r="F2476" s="41"/>
      <c r="G2476" s="41"/>
      <c r="H2476" s="41"/>
      <c r="I2476" s="42"/>
      <c r="J2476" s="41"/>
      <c r="K2476" s="42"/>
      <c r="L2476" s="41"/>
      <c r="M2476" s="41"/>
      <c r="N2476" s="41"/>
      <c r="O2476" s="41"/>
      <c r="P2476" s="41"/>
      <c r="Q2476" s="41"/>
      <c r="R2476" s="41"/>
      <c r="S2476" s="41"/>
      <c r="T2476" s="41"/>
      <c r="U2476" s="41"/>
      <c r="V2476" s="41"/>
      <c r="W2476" s="41"/>
      <c r="X2476" s="41"/>
      <c r="Y2476" s="43"/>
      <c r="Z2476" s="41"/>
      <c r="AA2476" s="44"/>
      <c r="AB2476" s="79"/>
      <c r="AC2476" s="44"/>
    </row>
    <row r="2477" spans="4:29" x14ac:dyDescent="0.35">
      <c r="D2477" s="37"/>
      <c r="E2477" s="37"/>
      <c r="F2477" s="37"/>
      <c r="G2477" s="37"/>
      <c r="H2477" s="37"/>
      <c r="I2477" s="38"/>
      <c r="J2477" s="37"/>
      <c r="K2477" s="38"/>
      <c r="L2477" s="37"/>
      <c r="M2477" s="37"/>
      <c r="N2477" s="37"/>
      <c r="O2477" s="37"/>
      <c r="P2477" s="37"/>
      <c r="Q2477" s="37"/>
      <c r="R2477" s="37"/>
      <c r="S2477" s="37"/>
      <c r="T2477" s="37"/>
      <c r="U2477" s="37"/>
      <c r="V2477" s="37"/>
      <c r="W2477" s="37"/>
      <c r="X2477" s="37"/>
      <c r="Y2477" s="39"/>
      <c r="Z2477" s="37"/>
      <c r="AA2477" s="40"/>
      <c r="AB2477" s="78"/>
      <c r="AC2477" s="40"/>
    </row>
    <row r="2478" spans="4:29" x14ac:dyDescent="0.35">
      <c r="D2478" s="37"/>
      <c r="E2478" s="37"/>
      <c r="F2478" s="37"/>
      <c r="G2478" s="37"/>
      <c r="H2478" s="37"/>
      <c r="I2478" s="38"/>
      <c r="J2478" s="37"/>
      <c r="K2478" s="38"/>
      <c r="L2478" s="37"/>
      <c r="M2478" s="37"/>
      <c r="N2478" s="37"/>
      <c r="O2478" s="37"/>
      <c r="P2478" s="37"/>
      <c r="Q2478" s="37"/>
      <c r="R2478" s="37"/>
      <c r="S2478" s="37"/>
      <c r="T2478" s="37"/>
      <c r="U2478" s="37"/>
      <c r="V2478" s="37"/>
      <c r="W2478" s="37"/>
      <c r="X2478" s="37"/>
      <c r="Y2478" s="39"/>
      <c r="Z2478" s="37"/>
      <c r="AA2478" s="40"/>
      <c r="AB2478" s="78"/>
      <c r="AC2478" s="40"/>
    </row>
    <row r="2479" spans="4:29" x14ac:dyDescent="0.35">
      <c r="D2479" s="41"/>
      <c r="E2479" s="41"/>
      <c r="F2479" s="41"/>
      <c r="G2479" s="41"/>
      <c r="H2479" s="41"/>
      <c r="I2479" s="42"/>
      <c r="J2479" s="41"/>
      <c r="K2479" s="42"/>
      <c r="L2479" s="41"/>
      <c r="M2479" s="41"/>
      <c r="N2479" s="41"/>
      <c r="O2479" s="41"/>
      <c r="P2479" s="41"/>
      <c r="Q2479" s="41"/>
      <c r="R2479" s="41"/>
      <c r="S2479" s="41"/>
      <c r="T2479" s="41"/>
      <c r="U2479" s="41"/>
      <c r="V2479" s="41"/>
      <c r="W2479" s="41"/>
      <c r="X2479" s="41"/>
      <c r="Y2479" s="43"/>
      <c r="Z2479" s="41"/>
      <c r="AA2479" s="44"/>
      <c r="AB2479" s="79"/>
      <c r="AC2479" s="44"/>
    </row>
    <row r="2480" spans="4:29" x14ac:dyDescent="0.35">
      <c r="D2480" s="41"/>
      <c r="E2480" s="41"/>
      <c r="F2480" s="41"/>
      <c r="G2480" s="41"/>
      <c r="H2480" s="41"/>
      <c r="I2480" s="42"/>
      <c r="J2480" s="41"/>
      <c r="K2480" s="42"/>
      <c r="L2480" s="41"/>
      <c r="M2480" s="41"/>
      <c r="N2480" s="41"/>
      <c r="O2480" s="41"/>
      <c r="P2480" s="41"/>
      <c r="Q2480" s="41"/>
      <c r="R2480" s="41"/>
      <c r="S2480" s="41"/>
      <c r="T2480" s="41"/>
      <c r="U2480" s="41"/>
      <c r="V2480" s="41"/>
      <c r="W2480" s="41"/>
      <c r="X2480" s="41"/>
      <c r="Y2480" s="43"/>
      <c r="Z2480" s="41"/>
      <c r="AA2480" s="44"/>
      <c r="AB2480" s="79"/>
      <c r="AC2480" s="44"/>
    </row>
    <row r="2481" spans="4:29" x14ac:dyDescent="0.35">
      <c r="D2481" s="41"/>
      <c r="E2481" s="41"/>
      <c r="F2481" s="41"/>
      <c r="G2481" s="41"/>
      <c r="H2481" s="41"/>
      <c r="I2481" s="42"/>
      <c r="J2481" s="41"/>
      <c r="K2481" s="42"/>
      <c r="L2481" s="41"/>
      <c r="M2481" s="41"/>
      <c r="N2481" s="41"/>
      <c r="O2481" s="41"/>
      <c r="P2481" s="41"/>
      <c r="Q2481" s="41"/>
      <c r="R2481" s="41"/>
      <c r="S2481" s="41"/>
      <c r="T2481" s="41"/>
      <c r="U2481" s="41"/>
      <c r="V2481" s="41"/>
      <c r="W2481" s="41"/>
      <c r="X2481" s="41"/>
      <c r="Y2481" s="43"/>
      <c r="Z2481" s="41"/>
      <c r="AA2481" s="44"/>
      <c r="AB2481" s="79"/>
      <c r="AC2481" s="44"/>
    </row>
    <row r="2482" spans="4:29" x14ac:dyDescent="0.35">
      <c r="D2482" s="37"/>
      <c r="E2482" s="37"/>
      <c r="F2482" s="37"/>
      <c r="G2482" s="37"/>
      <c r="H2482" s="37"/>
      <c r="I2482" s="38"/>
      <c r="J2482" s="37"/>
      <c r="K2482" s="38"/>
      <c r="L2482" s="37"/>
      <c r="M2482" s="37"/>
      <c r="N2482" s="37"/>
      <c r="O2482" s="37"/>
      <c r="P2482" s="37"/>
      <c r="Q2482" s="37"/>
      <c r="R2482" s="37"/>
      <c r="S2482" s="37"/>
      <c r="T2482" s="37"/>
      <c r="U2482" s="37"/>
      <c r="V2482" s="37"/>
      <c r="W2482" s="37"/>
      <c r="X2482" s="37"/>
      <c r="Y2482" s="39"/>
      <c r="Z2482" s="37"/>
      <c r="AA2482" s="40"/>
      <c r="AB2482" s="78"/>
      <c r="AC2482" s="40"/>
    </row>
    <row r="2483" spans="4:29" x14ac:dyDescent="0.35">
      <c r="D2483" s="41"/>
      <c r="E2483" s="41"/>
      <c r="F2483" s="41"/>
      <c r="G2483" s="41"/>
      <c r="H2483" s="41"/>
      <c r="I2483" s="42"/>
      <c r="J2483" s="41"/>
      <c r="K2483" s="42"/>
      <c r="L2483" s="41"/>
      <c r="M2483" s="41"/>
      <c r="N2483" s="41"/>
      <c r="O2483" s="41"/>
      <c r="P2483" s="41"/>
      <c r="Q2483" s="41"/>
      <c r="R2483" s="41"/>
      <c r="S2483" s="41"/>
      <c r="T2483" s="41"/>
      <c r="U2483" s="41"/>
      <c r="V2483" s="41"/>
      <c r="W2483" s="41"/>
      <c r="X2483" s="41"/>
      <c r="Y2483" s="43"/>
      <c r="Z2483" s="41"/>
      <c r="AA2483" s="44"/>
      <c r="AB2483" s="79"/>
      <c r="AC2483" s="44"/>
    </row>
    <row r="2484" spans="4:29" x14ac:dyDescent="0.35">
      <c r="D2484" s="37"/>
      <c r="E2484" s="37"/>
      <c r="F2484" s="37"/>
      <c r="G2484" s="37"/>
      <c r="H2484" s="37"/>
      <c r="I2484" s="38"/>
      <c r="J2484" s="37"/>
      <c r="K2484" s="38"/>
      <c r="L2484" s="37"/>
      <c r="M2484" s="37"/>
      <c r="N2484" s="37"/>
      <c r="O2484" s="37"/>
      <c r="P2484" s="37"/>
      <c r="Q2484" s="37"/>
      <c r="R2484" s="37"/>
      <c r="S2484" s="37"/>
      <c r="T2484" s="37"/>
      <c r="U2484" s="37"/>
      <c r="V2484" s="37"/>
      <c r="W2484" s="37"/>
      <c r="X2484" s="37"/>
      <c r="Y2484" s="39"/>
      <c r="Z2484" s="37"/>
      <c r="AA2484" s="40"/>
      <c r="AB2484" s="78"/>
      <c r="AC2484" s="40"/>
    </row>
    <row r="2485" spans="4:29" x14ac:dyDescent="0.35">
      <c r="D2485" s="37"/>
      <c r="E2485" s="37"/>
      <c r="F2485" s="37"/>
      <c r="G2485" s="37"/>
      <c r="H2485" s="37"/>
      <c r="I2485" s="38"/>
      <c r="J2485" s="37"/>
      <c r="K2485" s="38"/>
      <c r="L2485" s="37"/>
      <c r="M2485" s="37"/>
      <c r="N2485" s="37"/>
      <c r="O2485" s="37"/>
      <c r="P2485" s="37"/>
      <c r="Q2485" s="37"/>
      <c r="R2485" s="37"/>
      <c r="S2485" s="37"/>
      <c r="T2485" s="37"/>
      <c r="U2485" s="37"/>
      <c r="V2485" s="37"/>
      <c r="W2485" s="37"/>
      <c r="X2485" s="37"/>
      <c r="Y2485" s="39"/>
      <c r="Z2485" s="37"/>
      <c r="AA2485" s="40"/>
      <c r="AB2485" s="78"/>
      <c r="AC2485" s="40"/>
    </row>
    <row r="2486" spans="4:29" x14ac:dyDescent="0.35">
      <c r="D2486" s="41"/>
      <c r="E2486" s="41"/>
      <c r="F2486" s="41"/>
      <c r="G2486" s="41"/>
      <c r="H2486" s="41"/>
      <c r="I2486" s="42"/>
      <c r="J2486" s="41"/>
      <c r="K2486" s="42"/>
      <c r="L2486" s="41"/>
      <c r="M2486" s="41"/>
      <c r="N2486" s="41"/>
      <c r="O2486" s="41"/>
      <c r="P2486" s="41"/>
      <c r="Q2486" s="41"/>
      <c r="R2486" s="41"/>
      <c r="S2486" s="41"/>
      <c r="T2486" s="41"/>
      <c r="U2486" s="41"/>
      <c r="V2486" s="41"/>
      <c r="W2486" s="41"/>
      <c r="X2486" s="41"/>
      <c r="Y2486" s="43"/>
      <c r="Z2486" s="41"/>
      <c r="AA2486" s="44"/>
      <c r="AB2486" s="79"/>
      <c r="AC2486" s="44"/>
    </row>
    <row r="2487" spans="4:29" x14ac:dyDescent="0.35">
      <c r="D2487" s="41"/>
      <c r="E2487" s="41"/>
      <c r="F2487" s="41"/>
      <c r="G2487" s="41"/>
      <c r="H2487" s="41"/>
      <c r="I2487" s="42"/>
      <c r="J2487" s="41"/>
      <c r="K2487" s="42"/>
      <c r="L2487" s="41"/>
      <c r="M2487" s="41"/>
      <c r="N2487" s="41"/>
      <c r="O2487" s="41"/>
      <c r="P2487" s="41"/>
      <c r="Q2487" s="41"/>
      <c r="R2487" s="41"/>
      <c r="S2487" s="41"/>
      <c r="T2487" s="41"/>
      <c r="U2487" s="41"/>
      <c r="V2487" s="41"/>
      <c r="W2487" s="41"/>
      <c r="X2487" s="41"/>
      <c r="Y2487" s="43"/>
      <c r="Z2487" s="41"/>
      <c r="AA2487" s="44"/>
      <c r="AB2487" s="79"/>
      <c r="AC2487" s="44"/>
    </row>
    <row r="2488" spans="4:29" x14ac:dyDescent="0.35">
      <c r="D2488" s="41"/>
      <c r="E2488" s="41"/>
      <c r="F2488" s="41"/>
      <c r="G2488" s="41"/>
      <c r="H2488" s="41"/>
      <c r="I2488" s="42"/>
      <c r="J2488" s="41"/>
      <c r="K2488" s="42"/>
      <c r="L2488" s="41"/>
      <c r="M2488" s="41"/>
      <c r="N2488" s="41"/>
      <c r="O2488" s="41"/>
      <c r="P2488" s="41"/>
      <c r="Q2488" s="41"/>
      <c r="R2488" s="41"/>
      <c r="S2488" s="41"/>
      <c r="T2488" s="41"/>
      <c r="U2488" s="41"/>
      <c r="V2488" s="41"/>
      <c r="W2488" s="41"/>
      <c r="X2488" s="41"/>
      <c r="Y2488" s="43"/>
      <c r="Z2488" s="41"/>
      <c r="AA2488" s="44"/>
      <c r="AB2488" s="79"/>
      <c r="AC2488" s="44"/>
    </row>
    <row r="2489" spans="4:29" x14ac:dyDescent="0.35">
      <c r="D2489" s="41"/>
      <c r="E2489" s="41"/>
      <c r="F2489" s="41"/>
      <c r="G2489" s="41"/>
      <c r="H2489" s="41"/>
      <c r="I2489" s="42"/>
      <c r="J2489" s="41"/>
      <c r="K2489" s="42"/>
      <c r="L2489" s="41"/>
      <c r="M2489" s="41"/>
      <c r="N2489" s="41"/>
      <c r="O2489" s="41"/>
      <c r="P2489" s="41"/>
      <c r="Q2489" s="41"/>
      <c r="R2489" s="41"/>
      <c r="S2489" s="41"/>
      <c r="T2489" s="41"/>
      <c r="U2489" s="41"/>
      <c r="V2489" s="41"/>
      <c r="W2489" s="41"/>
      <c r="X2489" s="41"/>
      <c r="Y2489" s="43"/>
      <c r="Z2489" s="41"/>
      <c r="AA2489" s="44"/>
      <c r="AB2489" s="79"/>
      <c r="AC2489" s="44"/>
    </row>
    <row r="2490" spans="4:29" x14ac:dyDescent="0.35">
      <c r="D2490" s="37"/>
      <c r="E2490" s="37"/>
      <c r="F2490" s="37"/>
      <c r="G2490" s="37"/>
      <c r="H2490" s="37"/>
      <c r="I2490" s="38"/>
      <c r="J2490" s="37"/>
      <c r="K2490" s="38"/>
      <c r="L2490" s="37"/>
      <c r="M2490" s="37"/>
      <c r="N2490" s="37"/>
      <c r="O2490" s="37"/>
      <c r="P2490" s="37"/>
      <c r="Q2490" s="37"/>
      <c r="R2490" s="37"/>
      <c r="S2490" s="37"/>
      <c r="T2490" s="37"/>
      <c r="U2490" s="37"/>
      <c r="V2490" s="37"/>
      <c r="W2490" s="37"/>
      <c r="X2490" s="37"/>
      <c r="Y2490" s="39"/>
      <c r="Z2490" s="37"/>
      <c r="AA2490" s="40"/>
      <c r="AB2490" s="78"/>
      <c r="AC2490" s="40"/>
    </row>
    <row r="2491" spans="4:29" x14ac:dyDescent="0.35">
      <c r="D2491" s="37"/>
      <c r="E2491" s="37"/>
      <c r="F2491" s="37"/>
      <c r="G2491" s="37"/>
      <c r="H2491" s="37"/>
      <c r="I2491" s="38"/>
      <c r="J2491" s="37"/>
      <c r="K2491" s="38"/>
      <c r="L2491" s="37"/>
      <c r="M2491" s="37"/>
      <c r="N2491" s="37"/>
      <c r="O2491" s="37"/>
      <c r="P2491" s="37"/>
      <c r="Q2491" s="37"/>
      <c r="R2491" s="37"/>
      <c r="S2491" s="37"/>
      <c r="T2491" s="37"/>
      <c r="U2491" s="37"/>
      <c r="V2491" s="37"/>
      <c r="W2491" s="37"/>
      <c r="X2491" s="37"/>
      <c r="Y2491" s="39"/>
      <c r="Z2491" s="37"/>
      <c r="AA2491" s="40"/>
      <c r="AB2491" s="78"/>
      <c r="AC2491" s="40"/>
    </row>
    <row r="2492" spans="4:29" x14ac:dyDescent="0.35">
      <c r="D2492" s="37"/>
      <c r="E2492" s="37"/>
      <c r="F2492" s="37"/>
      <c r="G2492" s="37"/>
      <c r="H2492" s="37"/>
      <c r="I2492" s="38"/>
      <c r="J2492" s="37"/>
      <c r="K2492" s="38"/>
      <c r="L2492" s="37"/>
      <c r="M2492" s="37"/>
      <c r="N2492" s="37"/>
      <c r="O2492" s="37"/>
      <c r="P2492" s="37"/>
      <c r="Q2492" s="37"/>
      <c r="R2492" s="37"/>
      <c r="S2492" s="37"/>
      <c r="T2492" s="37"/>
      <c r="U2492" s="37"/>
      <c r="V2492" s="37"/>
      <c r="W2492" s="37"/>
      <c r="X2492" s="37"/>
      <c r="Y2492" s="39"/>
      <c r="Z2492" s="37"/>
      <c r="AA2492" s="40"/>
      <c r="AB2492" s="78"/>
      <c r="AC2492" s="40"/>
    </row>
    <row r="2493" spans="4:29" x14ac:dyDescent="0.35">
      <c r="D2493" s="37"/>
      <c r="E2493" s="37"/>
      <c r="F2493" s="37"/>
      <c r="G2493" s="37"/>
      <c r="H2493" s="37"/>
      <c r="I2493" s="38"/>
      <c r="J2493" s="37"/>
      <c r="K2493" s="38"/>
      <c r="L2493" s="37"/>
      <c r="M2493" s="37"/>
      <c r="N2493" s="37"/>
      <c r="O2493" s="37"/>
      <c r="P2493" s="37"/>
      <c r="Q2493" s="37"/>
      <c r="R2493" s="37"/>
      <c r="S2493" s="37"/>
      <c r="T2493" s="37"/>
      <c r="U2493" s="37"/>
      <c r="V2493" s="37"/>
      <c r="W2493" s="37"/>
      <c r="X2493" s="37"/>
      <c r="Y2493" s="39"/>
      <c r="Z2493" s="37"/>
      <c r="AA2493" s="40"/>
      <c r="AB2493" s="78"/>
      <c r="AC2493" s="40"/>
    </row>
    <row r="2494" spans="4:29" x14ac:dyDescent="0.35">
      <c r="D2494" s="37"/>
      <c r="E2494" s="37"/>
      <c r="F2494" s="37"/>
      <c r="G2494" s="37"/>
      <c r="H2494" s="37"/>
      <c r="I2494" s="38"/>
      <c r="J2494" s="37"/>
      <c r="K2494" s="38"/>
      <c r="L2494" s="37"/>
      <c r="M2494" s="37"/>
      <c r="N2494" s="37"/>
      <c r="O2494" s="37"/>
      <c r="P2494" s="37"/>
      <c r="Q2494" s="37"/>
      <c r="R2494" s="37"/>
      <c r="S2494" s="37"/>
      <c r="T2494" s="37"/>
      <c r="U2494" s="37"/>
      <c r="V2494" s="37"/>
      <c r="W2494" s="37"/>
      <c r="X2494" s="37"/>
      <c r="Y2494" s="39"/>
      <c r="Z2494" s="37"/>
      <c r="AA2494" s="40"/>
      <c r="AB2494" s="78"/>
      <c r="AC2494" s="40"/>
    </row>
    <row r="2495" spans="4:29" x14ac:dyDescent="0.35">
      <c r="D2495" s="37"/>
      <c r="E2495" s="37"/>
      <c r="F2495" s="37"/>
      <c r="G2495" s="37"/>
      <c r="H2495" s="37"/>
      <c r="I2495" s="38"/>
      <c r="J2495" s="37"/>
      <c r="K2495" s="38"/>
      <c r="L2495" s="37"/>
      <c r="M2495" s="37"/>
      <c r="N2495" s="37"/>
      <c r="O2495" s="37"/>
      <c r="P2495" s="37"/>
      <c r="Q2495" s="37"/>
      <c r="R2495" s="37"/>
      <c r="S2495" s="37"/>
      <c r="T2495" s="37"/>
      <c r="U2495" s="37"/>
      <c r="V2495" s="37"/>
      <c r="W2495" s="37"/>
      <c r="X2495" s="37"/>
      <c r="Y2495" s="39"/>
      <c r="Z2495" s="37"/>
      <c r="AA2495" s="40"/>
      <c r="AB2495" s="78"/>
      <c r="AC2495" s="40"/>
    </row>
    <row r="2496" spans="4:29" x14ac:dyDescent="0.35">
      <c r="D2496" s="37"/>
      <c r="E2496" s="37"/>
      <c r="F2496" s="37"/>
      <c r="G2496" s="37"/>
      <c r="H2496" s="37"/>
      <c r="I2496" s="38"/>
      <c r="J2496" s="37"/>
      <c r="K2496" s="38"/>
      <c r="L2496" s="37"/>
      <c r="M2496" s="37"/>
      <c r="N2496" s="37"/>
      <c r="O2496" s="37"/>
      <c r="P2496" s="37"/>
      <c r="Q2496" s="37"/>
      <c r="R2496" s="37"/>
      <c r="S2496" s="37"/>
      <c r="T2496" s="37"/>
      <c r="U2496" s="37"/>
      <c r="V2496" s="37"/>
      <c r="W2496" s="37"/>
      <c r="X2496" s="37"/>
      <c r="Y2496" s="39"/>
      <c r="Z2496" s="37"/>
      <c r="AA2496" s="40"/>
      <c r="AB2496" s="78"/>
      <c r="AC2496" s="40"/>
    </row>
    <row r="2497" spans="4:29" x14ac:dyDescent="0.35">
      <c r="D2497" s="41"/>
      <c r="E2497" s="41"/>
      <c r="F2497" s="41"/>
      <c r="G2497" s="41"/>
      <c r="H2497" s="41"/>
      <c r="I2497" s="42"/>
      <c r="J2497" s="41"/>
      <c r="K2497" s="42"/>
      <c r="L2497" s="41"/>
      <c r="M2497" s="41"/>
      <c r="N2497" s="41"/>
      <c r="O2497" s="41"/>
      <c r="P2497" s="41"/>
      <c r="Q2497" s="41"/>
      <c r="R2497" s="41"/>
      <c r="S2497" s="41"/>
      <c r="T2497" s="41"/>
      <c r="U2497" s="41"/>
      <c r="V2497" s="41"/>
      <c r="W2497" s="41"/>
      <c r="X2497" s="41"/>
      <c r="Y2497" s="43"/>
      <c r="Z2497" s="41"/>
      <c r="AA2497" s="44"/>
      <c r="AB2497" s="79"/>
      <c r="AC2497" s="44"/>
    </row>
    <row r="2498" spans="4:29" x14ac:dyDescent="0.35">
      <c r="D2498" s="41"/>
      <c r="E2498" s="41"/>
      <c r="F2498" s="41"/>
      <c r="G2498" s="41"/>
      <c r="H2498" s="41"/>
      <c r="I2498" s="42"/>
      <c r="J2498" s="41"/>
      <c r="K2498" s="42"/>
      <c r="L2498" s="41"/>
      <c r="M2498" s="41"/>
      <c r="N2498" s="41"/>
      <c r="O2498" s="41"/>
      <c r="P2498" s="41"/>
      <c r="Q2498" s="41"/>
      <c r="R2498" s="41"/>
      <c r="S2498" s="41"/>
      <c r="T2498" s="41"/>
      <c r="U2498" s="41"/>
      <c r="V2498" s="41"/>
      <c r="W2498" s="41"/>
      <c r="X2498" s="41"/>
      <c r="Y2498" s="43"/>
      <c r="Z2498" s="41"/>
      <c r="AA2498" s="44"/>
      <c r="AB2498" s="79"/>
      <c r="AC2498" s="44"/>
    </row>
    <row r="2499" spans="4:29" x14ac:dyDescent="0.35">
      <c r="D2499" s="37"/>
      <c r="E2499" s="37"/>
      <c r="F2499" s="37"/>
      <c r="G2499" s="37"/>
      <c r="H2499" s="37"/>
      <c r="I2499" s="38"/>
      <c r="J2499" s="37"/>
      <c r="K2499" s="38"/>
      <c r="L2499" s="37"/>
      <c r="M2499" s="37"/>
      <c r="N2499" s="37"/>
      <c r="O2499" s="37"/>
      <c r="P2499" s="37"/>
      <c r="Q2499" s="37"/>
      <c r="R2499" s="37"/>
      <c r="S2499" s="37"/>
      <c r="T2499" s="37"/>
      <c r="U2499" s="37"/>
      <c r="V2499" s="37"/>
      <c r="W2499" s="37"/>
      <c r="X2499" s="37"/>
      <c r="Y2499" s="39"/>
      <c r="Z2499" s="37"/>
      <c r="AA2499" s="40"/>
      <c r="AB2499" s="78"/>
      <c r="AC2499" s="40"/>
    </row>
    <row r="2500" spans="4:29" x14ac:dyDescent="0.35">
      <c r="D2500" s="37"/>
      <c r="E2500" s="37"/>
      <c r="F2500" s="37"/>
      <c r="G2500" s="37"/>
      <c r="H2500" s="37"/>
      <c r="I2500" s="38"/>
      <c r="J2500" s="37"/>
      <c r="K2500" s="38"/>
      <c r="L2500" s="37"/>
      <c r="M2500" s="37"/>
      <c r="N2500" s="37"/>
      <c r="O2500" s="37"/>
      <c r="P2500" s="37"/>
      <c r="Q2500" s="37"/>
      <c r="R2500" s="37"/>
      <c r="S2500" s="37"/>
      <c r="T2500" s="37"/>
      <c r="U2500" s="37"/>
      <c r="V2500" s="37"/>
      <c r="W2500" s="37"/>
      <c r="X2500" s="37"/>
      <c r="Y2500" s="39"/>
      <c r="Z2500" s="37"/>
      <c r="AA2500" s="40"/>
      <c r="AB2500" s="78"/>
      <c r="AC2500" s="40"/>
    </row>
    <row r="2501" spans="4:29" x14ac:dyDescent="0.35">
      <c r="D2501" s="41"/>
      <c r="E2501" s="41"/>
      <c r="F2501" s="41"/>
      <c r="G2501" s="41"/>
      <c r="H2501" s="41"/>
      <c r="I2501" s="42"/>
      <c r="J2501" s="41"/>
      <c r="K2501" s="42"/>
      <c r="L2501" s="41"/>
      <c r="M2501" s="41"/>
      <c r="N2501" s="41"/>
      <c r="O2501" s="41"/>
      <c r="P2501" s="41"/>
      <c r="Q2501" s="41"/>
      <c r="R2501" s="41"/>
      <c r="S2501" s="41"/>
      <c r="T2501" s="41"/>
      <c r="U2501" s="41"/>
      <c r="V2501" s="41"/>
      <c r="W2501" s="41"/>
      <c r="X2501" s="41"/>
      <c r="Y2501" s="43"/>
      <c r="Z2501" s="41"/>
      <c r="AA2501" s="44"/>
      <c r="AB2501" s="79"/>
      <c r="AC2501" s="44"/>
    </row>
    <row r="2502" spans="4:29" x14ac:dyDescent="0.35">
      <c r="D2502" s="41"/>
      <c r="E2502" s="41"/>
      <c r="F2502" s="41"/>
      <c r="G2502" s="41"/>
      <c r="H2502" s="41"/>
      <c r="I2502" s="42"/>
      <c r="J2502" s="41"/>
      <c r="K2502" s="42"/>
      <c r="L2502" s="41"/>
      <c r="M2502" s="41"/>
      <c r="N2502" s="41"/>
      <c r="O2502" s="41"/>
      <c r="P2502" s="41"/>
      <c r="Q2502" s="41"/>
      <c r="R2502" s="41"/>
      <c r="S2502" s="41"/>
      <c r="T2502" s="41"/>
      <c r="U2502" s="41"/>
      <c r="V2502" s="41"/>
      <c r="W2502" s="41"/>
      <c r="X2502" s="41"/>
      <c r="Y2502" s="43"/>
      <c r="Z2502" s="41"/>
      <c r="AA2502" s="44"/>
      <c r="AB2502" s="79"/>
      <c r="AC2502" s="44"/>
    </row>
    <row r="2503" spans="4:29" x14ac:dyDescent="0.35">
      <c r="D2503" s="41"/>
      <c r="E2503" s="41"/>
      <c r="F2503" s="41"/>
      <c r="G2503" s="41"/>
      <c r="H2503" s="41"/>
      <c r="I2503" s="42"/>
      <c r="J2503" s="41"/>
      <c r="K2503" s="42"/>
      <c r="L2503" s="41"/>
      <c r="M2503" s="41"/>
      <c r="N2503" s="41"/>
      <c r="O2503" s="41"/>
      <c r="P2503" s="41"/>
      <c r="Q2503" s="41"/>
      <c r="R2503" s="41"/>
      <c r="S2503" s="41"/>
      <c r="T2503" s="41"/>
      <c r="U2503" s="41"/>
      <c r="V2503" s="41"/>
      <c r="W2503" s="41"/>
      <c r="X2503" s="41"/>
      <c r="Y2503" s="43"/>
      <c r="Z2503" s="41"/>
      <c r="AA2503" s="44"/>
      <c r="AB2503" s="79"/>
      <c r="AC2503" s="44"/>
    </row>
    <row r="2504" spans="4:29" x14ac:dyDescent="0.35">
      <c r="D2504" s="37"/>
      <c r="E2504" s="37"/>
      <c r="F2504" s="37"/>
      <c r="G2504" s="37"/>
      <c r="H2504" s="37"/>
      <c r="I2504" s="38"/>
      <c r="J2504" s="37"/>
      <c r="K2504" s="38"/>
      <c r="L2504" s="37"/>
      <c r="M2504" s="37"/>
      <c r="N2504" s="37"/>
      <c r="O2504" s="37"/>
      <c r="P2504" s="37"/>
      <c r="Q2504" s="37"/>
      <c r="R2504" s="37"/>
      <c r="S2504" s="37"/>
      <c r="T2504" s="37"/>
      <c r="U2504" s="37"/>
      <c r="V2504" s="37"/>
      <c r="W2504" s="37"/>
      <c r="X2504" s="37"/>
      <c r="Y2504" s="39"/>
      <c r="Z2504" s="37"/>
      <c r="AA2504" s="40"/>
      <c r="AB2504" s="78"/>
      <c r="AC2504" s="40"/>
    </row>
    <row r="2505" spans="4:29" x14ac:dyDescent="0.35">
      <c r="D2505" s="41"/>
      <c r="E2505" s="41"/>
      <c r="F2505" s="41"/>
      <c r="G2505" s="41"/>
      <c r="H2505" s="41"/>
      <c r="I2505" s="42"/>
      <c r="J2505" s="41"/>
      <c r="K2505" s="42"/>
      <c r="L2505" s="41"/>
      <c r="M2505" s="41"/>
      <c r="N2505" s="41"/>
      <c r="O2505" s="41"/>
      <c r="P2505" s="41"/>
      <c r="Q2505" s="41"/>
      <c r="R2505" s="41"/>
      <c r="S2505" s="41"/>
      <c r="T2505" s="41"/>
      <c r="U2505" s="41"/>
      <c r="V2505" s="41"/>
      <c r="W2505" s="41"/>
      <c r="X2505" s="41"/>
      <c r="Y2505" s="43"/>
      <c r="Z2505" s="41"/>
      <c r="AA2505" s="44"/>
      <c r="AB2505" s="79"/>
      <c r="AC2505" s="44"/>
    </row>
    <row r="2506" spans="4:29" x14ac:dyDescent="0.35">
      <c r="D2506" s="37"/>
      <c r="E2506" s="37"/>
      <c r="F2506" s="37"/>
      <c r="G2506" s="37"/>
      <c r="H2506" s="37"/>
      <c r="I2506" s="38"/>
      <c r="J2506" s="37"/>
      <c r="K2506" s="38"/>
      <c r="L2506" s="37"/>
      <c r="M2506" s="37"/>
      <c r="N2506" s="37"/>
      <c r="O2506" s="37"/>
      <c r="P2506" s="37"/>
      <c r="Q2506" s="37"/>
      <c r="R2506" s="37"/>
      <c r="S2506" s="37"/>
      <c r="T2506" s="37"/>
      <c r="U2506" s="37"/>
      <c r="V2506" s="37"/>
      <c r="W2506" s="37"/>
      <c r="X2506" s="37"/>
      <c r="Y2506" s="39"/>
      <c r="Z2506" s="37"/>
      <c r="AA2506" s="40"/>
      <c r="AB2506" s="78"/>
      <c r="AC2506" s="40"/>
    </row>
    <row r="2507" spans="4:29" x14ac:dyDescent="0.35">
      <c r="D2507" s="41"/>
      <c r="E2507" s="41"/>
      <c r="F2507" s="41"/>
      <c r="G2507" s="41"/>
      <c r="H2507" s="41"/>
      <c r="I2507" s="42"/>
      <c r="J2507" s="41"/>
      <c r="K2507" s="42"/>
      <c r="L2507" s="41"/>
      <c r="M2507" s="41"/>
      <c r="N2507" s="41"/>
      <c r="O2507" s="41"/>
      <c r="P2507" s="41"/>
      <c r="Q2507" s="41"/>
      <c r="R2507" s="41"/>
      <c r="S2507" s="41"/>
      <c r="T2507" s="41"/>
      <c r="U2507" s="41"/>
      <c r="V2507" s="41"/>
      <c r="W2507" s="41"/>
      <c r="X2507" s="41"/>
      <c r="Y2507" s="43"/>
      <c r="Z2507" s="41"/>
      <c r="AA2507" s="44"/>
      <c r="AB2507" s="79"/>
      <c r="AC2507" s="44"/>
    </row>
    <row r="2508" spans="4:29" x14ac:dyDescent="0.35">
      <c r="D2508" s="41"/>
      <c r="E2508" s="41"/>
      <c r="F2508" s="41"/>
      <c r="G2508" s="41"/>
      <c r="H2508" s="41"/>
      <c r="I2508" s="42"/>
      <c r="J2508" s="41"/>
      <c r="K2508" s="42"/>
      <c r="L2508" s="41"/>
      <c r="M2508" s="41"/>
      <c r="N2508" s="41"/>
      <c r="O2508" s="41"/>
      <c r="P2508" s="41"/>
      <c r="Q2508" s="41"/>
      <c r="R2508" s="41"/>
      <c r="S2508" s="41"/>
      <c r="T2508" s="41"/>
      <c r="U2508" s="41"/>
      <c r="V2508" s="41"/>
      <c r="W2508" s="41"/>
      <c r="X2508" s="41"/>
      <c r="Y2508" s="43"/>
      <c r="Z2508" s="41"/>
      <c r="AA2508" s="44"/>
      <c r="AB2508" s="79"/>
      <c r="AC2508" s="44"/>
    </row>
    <row r="2509" spans="4:29" x14ac:dyDescent="0.35">
      <c r="D2509" s="41"/>
      <c r="E2509" s="41"/>
      <c r="F2509" s="41"/>
      <c r="G2509" s="41"/>
      <c r="H2509" s="41"/>
      <c r="I2509" s="42"/>
      <c r="J2509" s="41"/>
      <c r="K2509" s="42"/>
      <c r="L2509" s="41"/>
      <c r="M2509" s="41"/>
      <c r="N2509" s="41"/>
      <c r="O2509" s="41"/>
      <c r="P2509" s="41"/>
      <c r="Q2509" s="41"/>
      <c r="R2509" s="41"/>
      <c r="S2509" s="41"/>
      <c r="T2509" s="41"/>
      <c r="U2509" s="41"/>
      <c r="V2509" s="41"/>
      <c r="W2509" s="41"/>
      <c r="X2509" s="41"/>
      <c r="Y2509" s="43"/>
      <c r="Z2509" s="41"/>
      <c r="AA2509" s="44"/>
      <c r="AB2509" s="79"/>
      <c r="AC2509" s="44"/>
    </row>
    <row r="2510" spans="4:29" x14ac:dyDescent="0.35">
      <c r="D2510" s="41"/>
      <c r="E2510" s="41"/>
      <c r="F2510" s="41"/>
      <c r="G2510" s="41"/>
      <c r="H2510" s="41"/>
      <c r="I2510" s="42"/>
      <c r="J2510" s="41"/>
      <c r="K2510" s="42"/>
      <c r="L2510" s="41"/>
      <c r="M2510" s="41"/>
      <c r="N2510" s="41"/>
      <c r="O2510" s="41"/>
      <c r="P2510" s="41"/>
      <c r="Q2510" s="41"/>
      <c r="R2510" s="41"/>
      <c r="S2510" s="41"/>
      <c r="T2510" s="41"/>
      <c r="U2510" s="41"/>
      <c r="V2510" s="41"/>
      <c r="W2510" s="41"/>
      <c r="X2510" s="41"/>
      <c r="Y2510" s="43"/>
      <c r="Z2510" s="41"/>
      <c r="AA2510" s="44"/>
      <c r="AB2510" s="79"/>
      <c r="AC2510" s="44"/>
    </row>
    <row r="2511" spans="4:29" x14ac:dyDescent="0.35">
      <c r="D2511" s="37"/>
      <c r="E2511" s="37"/>
      <c r="F2511" s="37"/>
      <c r="G2511" s="37"/>
      <c r="H2511" s="37"/>
      <c r="I2511" s="38"/>
      <c r="J2511" s="37"/>
      <c r="K2511" s="38"/>
      <c r="L2511" s="37"/>
      <c r="M2511" s="37"/>
      <c r="N2511" s="37"/>
      <c r="O2511" s="37"/>
      <c r="P2511" s="37"/>
      <c r="Q2511" s="37"/>
      <c r="R2511" s="37"/>
      <c r="S2511" s="37"/>
      <c r="T2511" s="37"/>
      <c r="U2511" s="37"/>
      <c r="V2511" s="37"/>
      <c r="W2511" s="37"/>
      <c r="X2511" s="37"/>
      <c r="Y2511" s="39"/>
      <c r="Z2511" s="37"/>
      <c r="AA2511" s="40"/>
      <c r="AB2511" s="78"/>
      <c r="AC2511" s="40"/>
    </row>
    <row r="2512" spans="4:29" x14ac:dyDescent="0.35">
      <c r="D2512" s="37"/>
      <c r="E2512" s="37"/>
      <c r="F2512" s="37"/>
      <c r="G2512" s="37"/>
      <c r="H2512" s="37"/>
      <c r="I2512" s="38"/>
      <c r="J2512" s="37"/>
      <c r="K2512" s="38"/>
      <c r="L2512" s="37"/>
      <c r="M2512" s="37"/>
      <c r="N2512" s="37"/>
      <c r="O2512" s="37"/>
      <c r="P2512" s="37"/>
      <c r="Q2512" s="37"/>
      <c r="R2512" s="37"/>
      <c r="S2512" s="37"/>
      <c r="T2512" s="37"/>
      <c r="U2512" s="37"/>
      <c r="V2512" s="37"/>
      <c r="W2512" s="37"/>
      <c r="X2512" s="37"/>
      <c r="Y2512" s="39"/>
      <c r="Z2512" s="37"/>
      <c r="AA2512" s="40"/>
      <c r="AB2512" s="78"/>
      <c r="AC2512" s="40"/>
    </row>
    <row r="2513" spans="4:29" x14ac:dyDescent="0.35">
      <c r="D2513" s="37"/>
      <c r="E2513" s="37"/>
      <c r="F2513" s="37"/>
      <c r="G2513" s="37"/>
      <c r="H2513" s="37"/>
      <c r="I2513" s="38"/>
      <c r="J2513" s="37"/>
      <c r="K2513" s="38"/>
      <c r="L2513" s="37"/>
      <c r="M2513" s="37"/>
      <c r="N2513" s="37"/>
      <c r="O2513" s="37"/>
      <c r="P2513" s="37"/>
      <c r="Q2513" s="37"/>
      <c r="R2513" s="37"/>
      <c r="S2513" s="37"/>
      <c r="T2513" s="37"/>
      <c r="U2513" s="37"/>
      <c r="V2513" s="37"/>
      <c r="W2513" s="37"/>
      <c r="X2513" s="37"/>
      <c r="Y2513" s="39"/>
      <c r="Z2513" s="37"/>
      <c r="AA2513" s="40"/>
      <c r="AB2513" s="78"/>
      <c r="AC2513" s="40"/>
    </row>
    <row r="2514" spans="4:29" x14ac:dyDescent="0.35">
      <c r="D2514" s="37"/>
      <c r="E2514" s="37"/>
      <c r="F2514" s="37"/>
      <c r="G2514" s="37"/>
      <c r="H2514" s="37"/>
      <c r="I2514" s="38"/>
      <c r="J2514" s="37"/>
      <c r="K2514" s="38"/>
      <c r="L2514" s="37"/>
      <c r="M2514" s="37"/>
      <c r="N2514" s="37"/>
      <c r="O2514" s="37"/>
      <c r="P2514" s="37"/>
      <c r="Q2514" s="37"/>
      <c r="R2514" s="37"/>
      <c r="S2514" s="37"/>
      <c r="T2514" s="37"/>
      <c r="U2514" s="37"/>
      <c r="V2514" s="37"/>
      <c r="W2514" s="37"/>
      <c r="X2514" s="37"/>
      <c r="Y2514" s="39"/>
      <c r="Z2514" s="37"/>
      <c r="AA2514" s="40"/>
      <c r="AB2514" s="78"/>
      <c r="AC2514" s="40"/>
    </row>
    <row r="2515" spans="4:29" x14ac:dyDescent="0.35">
      <c r="D2515" s="41"/>
      <c r="E2515" s="41"/>
      <c r="F2515" s="41"/>
      <c r="G2515" s="41"/>
      <c r="H2515" s="41"/>
      <c r="I2515" s="42"/>
      <c r="J2515" s="41"/>
      <c r="K2515" s="42"/>
      <c r="L2515" s="41"/>
      <c r="M2515" s="41"/>
      <c r="N2515" s="41"/>
      <c r="O2515" s="41"/>
      <c r="P2515" s="41"/>
      <c r="Q2515" s="41"/>
      <c r="R2515" s="41"/>
      <c r="S2515" s="41"/>
      <c r="T2515" s="41"/>
      <c r="U2515" s="41"/>
      <c r="V2515" s="41"/>
      <c r="W2515" s="41"/>
      <c r="X2515" s="41"/>
      <c r="Y2515" s="43"/>
      <c r="Z2515" s="41"/>
      <c r="AA2515" s="44"/>
      <c r="AB2515" s="79"/>
      <c r="AC2515" s="44"/>
    </row>
    <row r="2516" spans="4:29" x14ac:dyDescent="0.35">
      <c r="D2516" s="37"/>
      <c r="E2516" s="37"/>
      <c r="F2516" s="37"/>
      <c r="G2516" s="37"/>
      <c r="H2516" s="37"/>
      <c r="I2516" s="38"/>
      <c r="J2516" s="37"/>
      <c r="K2516" s="38"/>
      <c r="L2516" s="37"/>
      <c r="M2516" s="37"/>
      <c r="N2516" s="37"/>
      <c r="O2516" s="37"/>
      <c r="P2516" s="37"/>
      <c r="Q2516" s="37"/>
      <c r="R2516" s="37"/>
      <c r="S2516" s="37"/>
      <c r="T2516" s="37"/>
      <c r="U2516" s="37"/>
      <c r="V2516" s="37"/>
      <c r="W2516" s="37"/>
      <c r="X2516" s="37"/>
      <c r="Y2516" s="39"/>
      <c r="Z2516" s="37"/>
      <c r="AA2516" s="40"/>
      <c r="AB2516" s="78"/>
      <c r="AC2516" s="40"/>
    </row>
    <row r="2517" spans="4:29" x14ac:dyDescent="0.35">
      <c r="D2517" s="37"/>
      <c r="E2517" s="37"/>
      <c r="F2517" s="37"/>
      <c r="G2517" s="37"/>
      <c r="H2517" s="37"/>
      <c r="I2517" s="38"/>
      <c r="J2517" s="37"/>
      <c r="K2517" s="38"/>
      <c r="L2517" s="37"/>
      <c r="M2517" s="37"/>
      <c r="N2517" s="37"/>
      <c r="O2517" s="37"/>
      <c r="P2517" s="37"/>
      <c r="Q2517" s="37"/>
      <c r="R2517" s="37"/>
      <c r="S2517" s="37"/>
      <c r="T2517" s="37"/>
      <c r="U2517" s="37"/>
      <c r="V2517" s="37"/>
      <c r="W2517" s="37"/>
      <c r="X2517" s="37"/>
      <c r="Y2517" s="39"/>
      <c r="Z2517" s="37"/>
      <c r="AA2517" s="40"/>
      <c r="AB2517" s="78"/>
      <c r="AC2517" s="40"/>
    </row>
    <row r="2518" spans="4:29" x14ac:dyDescent="0.35">
      <c r="D2518" s="37"/>
      <c r="E2518" s="37"/>
      <c r="F2518" s="37"/>
      <c r="G2518" s="37"/>
      <c r="H2518" s="37"/>
      <c r="I2518" s="38"/>
      <c r="J2518" s="37"/>
      <c r="K2518" s="38"/>
      <c r="L2518" s="37"/>
      <c r="M2518" s="37"/>
      <c r="N2518" s="37"/>
      <c r="O2518" s="37"/>
      <c r="P2518" s="37"/>
      <c r="Q2518" s="37"/>
      <c r="R2518" s="37"/>
      <c r="S2518" s="37"/>
      <c r="T2518" s="37"/>
      <c r="U2518" s="37"/>
      <c r="V2518" s="37"/>
      <c r="W2518" s="37"/>
      <c r="X2518" s="37"/>
      <c r="Y2518" s="39"/>
      <c r="Z2518" s="37"/>
      <c r="AA2518" s="40"/>
      <c r="AB2518" s="78"/>
      <c r="AC2518" s="40"/>
    </row>
    <row r="2519" spans="4:29" x14ac:dyDescent="0.35">
      <c r="D2519" s="41"/>
      <c r="E2519" s="41"/>
      <c r="F2519" s="41"/>
      <c r="G2519" s="41"/>
      <c r="H2519" s="41"/>
      <c r="I2519" s="42"/>
      <c r="J2519" s="41"/>
      <c r="K2519" s="42"/>
      <c r="L2519" s="41"/>
      <c r="M2519" s="41"/>
      <c r="N2519" s="41"/>
      <c r="O2519" s="41"/>
      <c r="P2519" s="41"/>
      <c r="Q2519" s="41"/>
      <c r="R2519" s="41"/>
      <c r="S2519" s="41"/>
      <c r="T2519" s="41"/>
      <c r="U2519" s="41"/>
      <c r="V2519" s="41"/>
      <c r="W2519" s="41"/>
      <c r="X2519" s="41"/>
      <c r="Y2519" s="43"/>
      <c r="Z2519" s="41"/>
      <c r="AA2519" s="44"/>
      <c r="AB2519" s="79"/>
      <c r="AC2519" s="44"/>
    </row>
    <row r="2520" spans="4:29" x14ac:dyDescent="0.35">
      <c r="D2520" s="37"/>
      <c r="E2520" s="37"/>
      <c r="F2520" s="37"/>
      <c r="G2520" s="37"/>
      <c r="H2520" s="37"/>
      <c r="I2520" s="38"/>
      <c r="J2520" s="37"/>
      <c r="K2520" s="38"/>
      <c r="L2520" s="37"/>
      <c r="M2520" s="37"/>
      <c r="N2520" s="37"/>
      <c r="O2520" s="37"/>
      <c r="P2520" s="37"/>
      <c r="Q2520" s="37"/>
      <c r="R2520" s="37"/>
      <c r="S2520" s="37"/>
      <c r="T2520" s="37"/>
      <c r="U2520" s="37"/>
      <c r="V2520" s="37"/>
      <c r="W2520" s="37"/>
      <c r="X2520" s="37"/>
      <c r="Y2520" s="39"/>
      <c r="Z2520" s="37"/>
      <c r="AA2520" s="40"/>
      <c r="AB2520" s="78"/>
      <c r="AC2520" s="40"/>
    </row>
    <row r="2521" spans="4:29" x14ac:dyDescent="0.35">
      <c r="D2521" s="37"/>
      <c r="E2521" s="37"/>
      <c r="F2521" s="37"/>
      <c r="G2521" s="37"/>
      <c r="H2521" s="37"/>
      <c r="I2521" s="38"/>
      <c r="J2521" s="37"/>
      <c r="K2521" s="38"/>
      <c r="L2521" s="37"/>
      <c r="M2521" s="37"/>
      <c r="N2521" s="37"/>
      <c r="O2521" s="37"/>
      <c r="P2521" s="37"/>
      <c r="Q2521" s="37"/>
      <c r="R2521" s="37"/>
      <c r="S2521" s="37"/>
      <c r="T2521" s="37"/>
      <c r="U2521" s="37"/>
      <c r="V2521" s="37"/>
      <c r="W2521" s="37"/>
      <c r="X2521" s="37"/>
      <c r="Y2521" s="39"/>
      <c r="Z2521" s="37"/>
      <c r="AA2521" s="40"/>
      <c r="AB2521" s="78"/>
      <c r="AC2521" s="40"/>
    </row>
    <row r="2522" spans="4:29" x14ac:dyDescent="0.35">
      <c r="D2522" s="37"/>
      <c r="E2522" s="37"/>
      <c r="F2522" s="37"/>
      <c r="G2522" s="37"/>
      <c r="H2522" s="37"/>
      <c r="I2522" s="38"/>
      <c r="J2522" s="37"/>
      <c r="K2522" s="38"/>
      <c r="L2522" s="37"/>
      <c r="M2522" s="37"/>
      <c r="N2522" s="37"/>
      <c r="O2522" s="37"/>
      <c r="P2522" s="37"/>
      <c r="Q2522" s="37"/>
      <c r="R2522" s="37"/>
      <c r="S2522" s="37"/>
      <c r="T2522" s="37"/>
      <c r="U2522" s="37"/>
      <c r="V2522" s="37"/>
      <c r="W2522" s="37"/>
      <c r="X2522" s="37"/>
      <c r="Y2522" s="39"/>
      <c r="Z2522" s="37"/>
      <c r="AA2522" s="40"/>
      <c r="AB2522" s="78"/>
      <c r="AC2522" s="40"/>
    </row>
    <row r="2523" spans="4:29" x14ac:dyDescent="0.35">
      <c r="D2523" s="37"/>
      <c r="E2523" s="37"/>
      <c r="F2523" s="37"/>
      <c r="G2523" s="37"/>
      <c r="H2523" s="37"/>
      <c r="I2523" s="38"/>
      <c r="J2523" s="37"/>
      <c r="K2523" s="38"/>
      <c r="L2523" s="37"/>
      <c r="M2523" s="37"/>
      <c r="N2523" s="37"/>
      <c r="O2523" s="37"/>
      <c r="P2523" s="37"/>
      <c r="Q2523" s="37"/>
      <c r="R2523" s="37"/>
      <c r="S2523" s="37"/>
      <c r="T2523" s="37"/>
      <c r="U2523" s="37"/>
      <c r="V2523" s="37"/>
      <c r="W2523" s="37"/>
      <c r="X2523" s="37"/>
      <c r="Y2523" s="39"/>
      <c r="Z2523" s="37"/>
      <c r="AA2523" s="40"/>
      <c r="AB2523" s="78"/>
      <c r="AC2523" s="40"/>
    </row>
    <row r="2524" spans="4:29" x14ac:dyDescent="0.35">
      <c r="D2524" s="37"/>
      <c r="E2524" s="37"/>
      <c r="F2524" s="37"/>
      <c r="G2524" s="37"/>
      <c r="H2524" s="37"/>
      <c r="I2524" s="38"/>
      <c r="J2524" s="37"/>
      <c r="K2524" s="38"/>
      <c r="L2524" s="37"/>
      <c r="M2524" s="37"/>
      <c r="N2524" s="37"/>
      <c r="O2524" s="37"/>
      <c r="P2524" s="37"/>
      <c r="Q2524" s="37"/>
      <c r="R2524" s="37"/>
      <c r="S2524" s="37"/>
      <c r="T2524" s="37"/>
      <c r="U2524" s="37"/>
      <c r="V2524" s="37"/>
      <c r="W2524" s="37"/>
      <c r="X2524" s="37"/>
      <c r="Y2524" s="39"/>
      <c r="Z2524" s="37"/>
      <c r="AA2524" s="40"/>
      <c r="AB2524" s="78"/>
      <c r="AC2524" s="40"/>
    </row>
    <row r="2525" spans="4:29" x14ac:dyDescent="0.35">
      <c r="D2525" s="37"/>
      <c r="E2525" s="37"/>
      <c r="F2525" s="37"/>
      <c r="G2525" s="37"/>
      <c r="H2525" s="37"/>
      <c r="I2525" s="38"/>
      <c r="J2525" s="37"/>
      <c r="K2525" s="38"/>
      <c r="L2525" s="37"/>
      <c r="M2525" s="37"/>
      <c r="N2525" s="37"/>
      <c r="O2525" s="37"/>
      <c r="P2525" s="37"/>
      <c r="Q2525" s="37"/>
      <c r="R2525" s="37"/>
      <c r="S2525" s="37"/>
      <c r="T2525" s="37"/>
      <c r="U2525" s="37"/>
      <c r="V2525" s="37"/>
      <c r="W2525" s="37"/>
      <c r="X2525" s="37"/>
      <c r="Y2525" s="39"/>
      <c r="Z2525" s="37"/>
      <c r="AA2525" s="40"/>
      <c r="AB2525" s="78"/>
      <c r="AC2525" s="40"/>
    </row>
    <row r="2526" spans="4:29" x14ac:dyDescent="0.35">
      <c r="D2526" s="37"/>
      <c r="E2526" s="37"/>
      <c r="F2526" s="37"/>
      <c r="G2526" s="37"/>
      <c r="H2526" s="37"/>
      <c r="I2526" s="38"/>
      <c r="J2526" s="37"/>
      <c r="K2526" s="38"/>
      <c r="L2526" s="37"/>
      <c r="M2526" s="37"/>
      <c r="N2526" s="37"/>
      <c r="O2526" s="37"/>
      <c r="P2526" s="37"/>
      <c r="Q2526" s="37"/>
      <c r="R2526" s="37"/>
      <c r="S2526" s="37"/>
      <c r="T2526" s="37"/>
      <c r="U2526" s="37"/>
      <c r="V2526" s="37"/>
      <c r="W2526" s="37"/>
      <c r="X2526" s="37"/>
      <c r="Y2526" s="39"/>
      <c r="Z2526" s="37"/>
      <c r="AA2526" s="40"/>
      <c r="AB2526" s="78"/>
      <c r="AC2526" s="40"/>
    </row>
    <row r="2527" spans="4:29" x14ac:dyDescent="0.35">
      <c r="D2527" s="37"/>
      <c r="E2527" s="37"/>
      <c r="F2527" s="37"/>
      <c r="G2527" s="37"/>
      <c r="H2527" s="37"/>
      <c r="I2527" s="38"/>
      <c r="J2527" s="37"/>
      <c r="K2527" s="38"/>
      <c r="L2527" s="37"/>
      <c r="M2527" s="37"/>
      <c r="N2527" s="37"/>
      <c r="O2527" s="37"/>
      <c r="P2527" s="37"/>
      <c r="Q2527" s="37"/>
      <c r="R2527" s="37"/>
      <c r="S2527" s="37"/>
      <c r="T2527" s="37"/>
      <c r="U2527" s="37"/>
      <c r="V2527" s="37"/>
      <c r="W2527" s="37"/>
      <c r="X2527" s="37"/>
      <c r="Y2527" s="39"/>
      <c r="Z2527" s="37"/>
      <c r="AA2527" s="40"/>
      <c r="AB2527" s="78"/>
      <c r="AC2527" s="40"/>
    </row>
    <row r="2528" spans="4:29" x14ac:dyDescent="0.35">
      <c r="D2528" s="37"/>
      <c r="E2528" s="37"/>
      <c r="F2528" s="37"/>
      <c r="G2528" s="37"/>
      <c r="H2528" s="37"/>
      <c r="I2528" s="38"/>
      <c r="J2528" s="37"/>
      <c r="K2528" s="38"/>
      <c r="L2528" s="37"/>
      <c r="M2528" s="37"/>
      <c r="N2528" s="37"/>
      <c r="O2528" s="37"/>
      <c r="P2528" s="37"/>
      <c r="Q2528" s="37"/>
      <c r="R2528" s="37"/>
      <c r="S2528" s="37"/>
      <c r="T2528" s="37"/>
      <c r="U2528" s="37"/>
      <c r="V2528" s="37"/>
      <c r="W2528" s="37"/>
      <c r="X2528" s="37"/>
      <c r="Y2528" s="39"/>
      <c r="Z2528" s="37"/>
      <c r="AA2528" s="40"/>
      <c r="AB2528" s="78"/>
      <c r="AC2528" s="40"/>
    </row>
    <row r="2529" spans="4:29" x14ac:dyDescent="0.35">
      <c r="D2529" s="41"/>
      <c r="E2529" s="41"/>
      <c r="F2529" s="41"/>
      <c r="G2529" s="41"/>
      <c r="H2529" s="41"/>
      <c r="I2529" s="42"/>
      <c r="J2529" s="41"/>
      <c r="K2529" s="42"/>
      <c r="L2529" s="41"/>
      <c r="M2529" s="41"/>
      <c r="N2529" s="41"/>
      <c r="O2529" s="41"/>
      <c r="P2529" s="41"/>
      <c r="Q2529" s="41"/>
      <c r="R2529" s="41"/>
      <c r="S2529" s="41"/>
      <c r="T2529" s="41"/>
      <c r="U2529" s="41"/>
      <c r="V2529" s="41"/>
      <c r="W2529" s="41"/>
      <c r="X2529" s="41"/>
      <c r="Y2529" s="43"/>
      <c r="Z2529" s="41"/>
      <c r="AA2529" s="44"/>
      <c r="AB2529" s="79"/>
      <c r="AC2529" s="44"/>
    </row>
    <row r="2530" spans="4:29" x14ac:dyDescent="0.35">
      <c r="D2530" s="37"/>
      <c r="E2530" s="37"/>
      <c r="F2530" s="37"/>
      <c r="G2530" s="37"/>
      <c r="H2530" s="37"/>
      <c r="I2530" s="38"/>
      <c r="J2530" s="37"/>
      <c r="K2530" s="38"/>
      <c r="L2530" s="37"/>
      <c r="M2530" s="37"/>
      <c r="N2530" s="37"/>
      <c r="O2530" s="37"/>
      <c r="P2530" s="37"/>
      <c r="Q2530" s="37"/>
      <c r="R2530" s="37"/>
      <c r="S2530" s="37"/>
      <c r="T2530" s="37"/>
      <c r="U2530" s="37"/>
      <c r="V2530" s="37"/>
      <c r="W2530" s="37"/>
      <c r="X2530" s="37"/>
      <c r="Y2530" s="39"/>
      <c r="Z2530" s="37"/>
      <c r="AA2530" s="40"/>
      <c r="AB2530" s="78"/>
      <c r="AC2530" s="40"/>
    </row>
    <row r="2531" spans="4:29" x14ac:dyDescent="0.35">
      <c r="D2531" s="37"/>
      <c r="E2531" s="37"/>
      <c r="F2531" s="37"/>
      <c r="G2531" s="37"/>
      <c r="H2531" s="37"/>
      <c r="I2531" s="38"/>
      <c r="J2531" s="37"/>
      <c r="K2531" s="38"/>
      <c r="L2531" s="37"/>
      <c r="M2531" s="37"/>
      <c r="N2531" s="37"/>
      <c r="O2531" s="37"/>
      <c r="P2531" s="37"/>
      <c r="Q2531" s="37"/>
      <c r="R2531" s="37"/>
      <c r="S2531" s="37"/>
      <c r="T2531" s="37"/>
      <c r="U2531" s="37"/>
      <c r="V2531" s="37"/>
      <c r="W2531" s="37"/>
      <c r="X2531" s="37"/>
      <c r="Y2531" s="39"/>
      <c r="Z2531" s="37"/>
      <c r="AA2531" s="40"/>
      <c r="AB2531" s="78"/>
      <c r="AC2531" s="40"/>
    </row>
    <row r="2532" spans="4:29" x14ac:dyDescent="0.35">
      <c r="D2532" s="37"/>
      <c r="E2532" s="37"/>
      <c r="F2532" s="37"/>
      <c r="G2532" s="37"/>
      <c r="H2532" s="37"/>
      <c r="I2532" s="38"/>
      <c r="J2532" s="37"/>
      <c r="K2532" s="38"/>
      <c r="L2532" s="37"/>
      <c r="M2532" s="37"/>
      <c r="N2532" s="37"/>
      <c r="O2532" s="37"/>
      <c r="P2532" s="37"/>
      <c r="Q2532" s="37"/>
      <c r="R2532" s="37"/>
      <c r="S2532" s="37"/>
      <c r="T2532" s="37"/>
      <c r="U2532" s="37"/>
      <c r="V2532" s="37"/>
      <c r="W2532" s="37"/>
      <c r="X2532" s="37"/>
      <c r="Y2532" s="39"/>
      <c r="Z2532" s="37"/>
      <c r="AA2532" s="40"/>
      <c r="AB2532" s="78"/>
      <c r="AC2532" s="40"/>
    </row>
    <row r="2533" spans="4:29" x14ac:dyDescent="0.35">
      <c r="D2533" s="37"/>
      <c r="E2533" s="37"/>
      <c r="F2533" s="37"/>
      <c r="G2533" s="37"/>
      <c r="H2533" s="37"/>
      <c r="I2533" s="38"/>
      <c r="J2533" s="37"/>
      <c r="K2533" s="38"/>
      <c r="L2533" s="37"/>
      <c r="M2533" s="37"/>
      <c r="N2533" s="37"/>
      <c r="O2533" s="37"/>
      <c r="P2533" s="37"/>
      <c r="Q2533" s="37"/>
      <c r="R2533" s="37"/>
      <c r="S2533" s="37"/>
      <c r="T2533" s="37"/>
      <c r="U2533" s="37"/>
      <c r="V2533" s="37"/>
      <c r="W2533" s="37"/>
      <c r="X2533" s="37"/>
      <c r="Y2533" s="39"/>
      <c r="Z2533" s="37"/>
      <c r="AA2533" s="40"/>
      <c r="AB2533" s="78"/>
      <c r="AC2533" s="40"/>
    </row>
    <row r="2534" spans="4:29" x14ac:dyDescent="0.35">
      <c r="D2534" s="37"/>
      <c r="E2534" s="37"/>
      <c r="F2534" s="37"/>
      <c r="G2534" s="37"/>
      <c r="H2534" s="37"/>
      <c r="I2534" s="38"/>
      <c r="J2534" s="37"/>
      <c r="K2534" s="38"/>
      <c r="L2534" s="37"/>
      <c r="M2534" s="37"/>
      <c r="N2534" s="37"/>
      <c r="O2534" s="37"/>
      <c r="P2534" s="37"/>
      <c r="Q2534" s="37"/>
      <c r="R2534" s="37"/>
      <c r="S2534" s="37"/>
      <c r="T2534" s="37"/>
      <c r="U2534" s="37"/>
      <c r="V2534" s="37"/>
      <c r="W2534" s="37"/>
      <c r="X2534" s="37"/>
      <c r="Y2534" s="39"/>
      <c r="Z2534" s="37"/>
      <c r="AA2534" s="40"/>
      <c r="AB2534" s="78"/>
      <c r="AC2534" s="40"/>
    </row>
    <row r="2535" spans="4:29" x14ac:dyDescent="0.35">
      <c r="D2535" s="37"/>
      <c r="E2535" s="37"/>
      <c r="F2535" s="37"/>
      <c r="G2535" s="37"/>
      <c r="H2535" s="37"/>
      <c r="I2535" s="38"/>
      <c r="J2535" s="37"/>
      <c r="K2535" s="38"/>
      <c r="L2535" s="37"/>
      <c r="M2535" s="37"/>
      <c r="N2535" s="37"/>
      <c r="O2535" s="37"/>
      <c r="P2535" s="37"/>
      <c r="Q2535" s="37"/>
      <c r="R2535" s="37"/>
      <c r="S2535" s="37"/>
      <c r="T2535" s="37"/>
      <c r="U2535" s="37"/>
      <c r="V2535" s="37"/>
      <c r="W2535" s="37"/>
      <c r="X2535" s="37"/>
      <c r="Y2535" s="39"/>
      <c r="Z2535" s="37"/>
      <c r="AA2535" s="40"/>
      <c r="AB2535" s="78"/>
      <c r="AC2535" s="40"/>
    </row>
    <row r="2536" spans="4:29" x14ac:dyDescent="0.35">
      <c r="D2536" s="37"/>
      <c r="E2536" s="37"/>
      <c r="F2536" s="37"/>
      <c r="G2536" s="37"/>
      <c r="H2536" s="37"/>
      <c r="I2536" s="38"/>
      <c r="J2536" s="37"/>
      <c r="K2536" s="38"/>
      <c r="L2536" s="37"/>
      <c r="M2536" s="37"/>
      <c r="N2536" s="37"/>
      <c r="O2536" s="37"/>
      <c r="P2536" s="37"/>
      <c r="Q2536" s="37"/>
      <c r="R2536" s="37"/>
      <c r="S2536" s="37"/>
      <c r="T2536" s="37"/>
      <c r="U2536" s="37"/>
      <c r="V2536" s="37"/>
      <c r="W2536" s="37"/>
      <c r="X2536" s="37"/>
      <c r="Y2536" s="39"/>
      <c r="Z2536" s="37"/>
      <c r="AA2536" s="40"/>
      <c r="AB2536" s="78"/>
      <c r="AC2536" s="40"/>
    </row>
    <row r="2537" spans="4:29" x14ac:dyDescent="0.35">
      <c r="D2537" s="37"/>
      <c r="E2537" s="37"/>
      <c r="F2537" s="37"/>
      <c r="G2537" s="37"/>
      <c r="H2537" s="37"/>
      <c r="I2537" s="38"/>
      <c r="J2537" s="37"/>
      <c r="K2537" s="38"/>
      <c r="L2537" s="37"/>
      <c r="M2537" s="37"/>
      <c r="N2537" s="37"/>
      <c r="O2537" s="37"/>
      <c r="P2537" s="37"/>
      <c r="Q2537" s="37"/>
      <c r="R2537" s="37"/>
      <c r="S2537" s="37"/>
      <c r="T2537" s="37"/>
      <c r="U2537" s="37"/>
      <c r="V2537" s="37"/>
      <c r="W2537" s="37"/>
      <c r="X2537" s="37"/>
      <c r="Y2537" s="39"/>
      <c r="Z2537" s="37"/>
      <c r="AA2537" s="40"/>
      <c r="AB2537" s="78"/>
      <c r="AC2537" s="40"/>
    </row>
    <row r="2538" spans="4:29" x14ac:dyDescent="0.35">
      <c r="D2538" s="37"/>
      <c r="E2538" s="37"/>
      <c r="F2538" s="37"/>
      <c r="G2538" s="37"/>
      <c r="H2538" s="37"/>
      <c r="I2538" s="38"/>
      <c r="J2538" s="37"/>
      <c r="K2538" s="38"/>
      <c r="L2538" s="37"/>
      <c r="M2538" s="37"/>
      <c r="N2538" s="37"/>
      <c r="O2538" s="37"/>
      <c r="P2538" s="37"/>
      <c r="Q2538" s="37"/>
      <c r="R2538" s="37"/>
      <c r="S2538" s="37"/>
      <c r="T2538" s="37"/>
      <c r="U2538" s="37"/>
      <c r="V2538" s="37"/>
      <c r="W2538" s="37"/>
      <c r="X2538" s="37"/>
      <c r="Y2538" s="39"/>
      <c r="Z2538" s="37"/>
      <c r="AA2538" s="40"/>
      <c r="AB2538" s="78"/>
      <c r="AC2538" s="40"/>
    </row>
    <row r="2539" spans="4:29" x14ac:dyDescent="0.35">
      <c r="D2539" s="37"/>
      <c r="E2539" s="37"/>
      <c r="F2539" s="37"/>
      <c r="G2539" s="37"/>
      <c r="H2539" s="37"/>
      <c r="I2539" s="38"/>
      <c r="J2539" s="37"/>
      <c r="K2539" s="38"/>
      <c r="L2539" s="37"/>
      <c r="M2539" s="37"/>
      <c r="N2539" s="37"/>
      <c r="O2539" s="37"/>
      <c r="P2539" s="37"/>
      <c r="Q2539" s="37"/>
      <c r="R2539" s="37"/>
      <c r="S2539" s="37"/>
      <c r="T2539" s="37"/>
      <c r="U2539" s="37"/>
      <c r="V2539" s="37"/>
      <c r="W2539" s="37"/>
      <c r="X2539" s="37"/>
      <c r="Y2539" s="39"/>
      <c r="Z2539" s="37"/>
      <c r="AA2539" s="40"/>
      <c r="AB2539" s="78"/>
      <c r="AC2539" s="40"/>
    </row>
    <row r="2540" spans="4:29" x14ac:dyDescent="0.35">
      <c r="D2540" s="37"/>
      <c r="E2540" s="37"/>
      <c r="F2540" s="37"/>
      <c r="G2540" s="37"/>
      <c r="H2540" s="37"/>
      <c r="I2540" s="38"/>
      <c r="J2540" s="37"/>
      <c r="K2540" s="38"/>
      <c r="L2540" s="37"/>
      <c r="M2540" s="37"/>
      <c r="N2540" s="37"/>
      <c r="O2540" s="37"/>
      <c r="P2540" s="37"/>
      <c r="Q2540" s="37"/>
      <c r="R2540" s="37"/>
      <c r="S2540" s="37"/>
      <c r="T2540" s="37"/>
      <c r="U2540" s="37"/>
      <c r="V2540" s="37"/>
      <c r="W2540" s="37"/>
      <c r="X2540" s="37"/>
      <c r="Y2540" s="39"/>
      <c r="Z2540" s="37"/>
      <c r="AA2540" s="40"/>
      <c r="AB2540" s="78"/>
      <c r="AC2540" s="40"/>
    </row>
    <row r="2541" spans="4:29" x14ac:dyDescent="0.35">
      <c r="D2541" s="37"/>
      <c r="E2541" s="37"/>
      <c r="F2541" s="37"/>
      <c r="G2541" s="37"/>
      <c r="H2541" s="37"/>
      <c r="I2541" s="38"/>
      <c r="J2541" s="37"/>
      <c r="K2541" s="38"/>
      <c r="L2541" s="37"/>
      <c r="M2541" s="37"/>
      <c r="N2541" s="37"/>
      <c r="O2541" s="37"/>
      <c r="P2541" s="37"/>
      <c r="Q2541" s="37"/>
      <c r="R2541" s="37"/>
      <c r="S2541" s="37"/>
      <c r="T2541" s="37"/>
      <c r="U2541" s="37"/>
      <c r="V2541" s="37"/>
      <c r="W2541" s="37"/>
      <c r="X2541" s="37"/>
      <c r="Y2541" s="39"/>
      <c r="Z2541" s="37"/>
      <c r="AA2541" s="40"/>
      <c r="AB2541" s="78"/>
      <c r="AC2541" s="40"/>
    </row>
    <row r="2542" spans="4:29" x14ac:dyDescent="0.35">
      <c r="D2542" s="37"/>
      <c r="E2542" s="37"/>
      <c r="F2542" s="37"/>
      <c r="G2542" s="37"/>
      <c r="H2542" s="37"/>
      <c r="I2542" s="38"/>
      <c r="J2542" s="37"/>
      <c r="K2542" s="38"/>
      <c r="L2542" s="37"/>
      <c r="M2542" s="37"/>
      <c r="N2542" s="37"/>
      <c r="O2542" s="37"/>
      <c r="P2542" s="37"/>
      <c r="Q2542" s="37"/>
      <c r="R2542" s="37"/>
      <c r="S2542" s="37"/>
      <c r="T2542" s="37"/>
      <c r="U2542" s="37"/>
      <c r="V2542" s="37"/>
      <c r="W2542" s="37"/>
      <c r="X2542" s="37"/>
      <c r="Y2542" s="39"/>
      <c r="Z2542" s="37"/>
      <c r="AA2542" s="40"/>
      <c r="AB2542" s="78"/>
      <c r="AC2542" s="40"/>
    </row>
    <row r="2543" spans="4:29" x14ac:dyDescent="0.35">
      <c r="D2543" s="37"/>
      <c r="E2543" s="37"/>
      <c r="F2543" s="37"/>
      <c r="G2543" s="37"/>
      <c r="H2543" s="37"/>
      <c r="I2543" s="38"/>
      <c r="J2543" s="37"/>
      <c r="K2543" s="38"/>
      <c r="L2543" s="37"/>
      <c r="M2543" s="37"/>
      <c r="N2543" s="37"/>
      <c r="O2543" s="37"/>
      <c r="P2543" s="37"/>
      <c r="Q2543" s="37"/>
      <c r="R2543" s="37"/>
      <c r="S2543" s="37"/>
      <c r="T2543" s="37"/>
      <c r="U2543" s="37"/>
      <c r="V2543" s="37"/>
      <c r="W2543" s="37"/>
      <c r="X2543" s="37"/>
      <c r="Y2543" s="39"/>
      <c r="Z2543" s="37"/>
      <c r="AA2543" s="40"/>
      <c r="AB2543" s="78"/>
      <c r="AC2543" s="40"/>
    </row>
    <row r="2544" spans="4:29" x14ac:dyDescent="0.35">
      <c r="D2544" s="37"/>
      <c r="E2544" s="37"/>
      <c r="F2544" s="37"/>
      <c r="G2544" s="37"/>
      <c r="H2544" s="37"/>
      <c r="I2544" s="38"/>
      <c r="J2544" s="37"/>
      <c r="K2544" s="38"/>
      <c r="L2544" s="37"/>
      <c r="M2544" s="37"/>
      <c r="N2544" s="37"/>
      <c r="O2544" s="37"/>
      <c r="P2544" s="37"/>
      <c r="Q2544" s="37"/>
      <c r="R2544" s="37"/>
      <c r="S2544" s="37"/>
      <c r="T2544" s="37"/>
      <c r="U2544" s="37"/>
      <c r="V2544" s="37"/>
      <c r="W2544" s="37"/>
      <c r="X2544" s="37"/>
      <c r="Y2544" s="39"/>
      <c r="Z2544" s="37"/>
      <c r="AA2544" s="40"/>
      <c r="AB2544" s="78"/>
      <c r="AC2544" s="40"/>
    </row>
    <row r="2545" spans="4:29" x14ac:dyDescent="0.35">
      <c r="D2545" s="37"/>
      <c r="E2545" s="37"/>
      <c r="F2545" s="37"/>
      <c r="G2545" s="37"/>
      <c r="H2545" s="37"/>
      <c r="I2545" s="38"/>
      <c r="J2545" s="37"/>
      <c r="K2545" s="38"/>
      <c r="L2545" s="37"/>
      <c r="M2545" s="37"/>
      <c r="N2545" s="37"/>
      <c r="O2545" s="37"/>
      <c r="P2545" s="37"/>
      <c r="Q2545" s="37"/>
      <c r="R2545" s="37"/>
      <c r="S2545" s="37"/>
      <c r="T2545" s="37"/>
      <c r="U2545" s="37"/>
      <c r="V2545" s="37"/>
      <c r="W2545" s="37"/>
      <c r="X2545" s="37"/>
      <c r="Y2545" s="39"/>
      <c r="Z2545" s="37"/>
      <c r="AA2545" s="40"/>
      <c r="AB2545" s="78"/>
      <c r="AC2545" s="40"/>
    </row>
    <row r="2546" spans="4:29" x14ac:dyDescent="0.35">
      <c r="D2546" s="37"/>
      <c r="E2546" s="37"/>
      <c r="F2546" s="37"/>
      <c r="G2546" s="37"/>
      <c r="H2546" s="37"/>
      <c r="I2546" s="38"/>
      <c r="J2546" s="37"/>
      <c r="K2546" s="38"/>
      <c r="L2546" s="37"/>
      <c r="M2546" s="37"/>
      <c r="N2546" s="37"/>
      <c r="O2546" s="37"/>
      <c r="P2546" s="37"/>
      <c r="Q2546" s="37"/>
      <c r="R2546" s="37"/>
      <c r="S2546" s="37"/>
      <c r="T2546" s="37"/>
      <c r="U2546" s="37"/>
      <c r="V2546" s="37"/>
      <c r="W2546" s="37"/>
      <c r="X2546" s="37"/>
      <c r="Y2546" s="39"/>
      <c r="Z2546" s="37"/>
      <c r="AA2546" s="40"/>
      <c r="AB2546" s="78"/>
      <c r="AC2546" s="40"/>
    </row>
    <row r="2547" spans="4:29" x14ac:dyDescent="0.35">
      <c r="D2547" s="37"/>
      <c r="E2547" s="37"/>
      <c r="F2547" s="37"/>
      <c r="G2547" s="37"/>
      <c r="H2547" s="37"/>
      <c r="I2547" s="38"/>
      <c r="J2547" s="37"/>
      <c r="K2547" s="38"/>
      <c r="L2547" s="37"/>
      <c r="M2547" s="37"/>
      <c r="N2547" s="37"/>
      <c r="O2547" s="37"/>
      <c r="P2547" s="37"/>
      <c r="Q2547" s="37"/>
      <c r="R2547" s="37"/>
      <c r="S2547" s="37"/>
      <c r="T2547" s="37"/>
      <c r="U2547" s="37"/>
      <c r="V2547" s="37"/>
      <c r="W2547" s="37"/>
      <c r="X2547" s="37"/>
      <c r="Y2547" s="39"/>
      <c r="Z2547" s="37"/>
      <c r="AA2547" s="40"/>
      <c r="AB2547" s="78"/>
      <c r="AC2547" s="40"/>
    </row>
    <row r="2548" spans="4:29" x14ac:dyDescent="0.35">
      <c r="D2548" s="37"/>
      <c r="E2548" s="37"/>
      <c r="F2548" s="37"/>
      <c r="G2548" s="37"/>
      <c r="H2548" s="37"/>
      <c r="I2548" s="38"/>
      <c r="J2548" s="37"/>
      <c r="K2548" s="38"/>
      <c r="L2548" s="37"/>
      <c r="M2548" s="37"/>
      <c r="N2548" s="37"/>
      <c r="O2548" s="37"/>
      <c r="P2548" s="37"/>
      <c r="Q2548" s="37"/>
      <c r="R2548" s="37"/>
      <c r="S2548" s="37"/>
      <c r="T2548" s="37"/>
      <c r="U2548" s="37"/>
      <c r="V2548" s="37"/>
      <c r="W2548" s="37"/>
      <c r="X2548" s="37"/>
      <c r="Y2548" s="39"/>
      <c r="Z2548" s="37"/>
      <c r="AA2548" s="40"/>
      <c r="AB2548" s="78"/>
      <c r="AC2548" s="40"/>
    </row>
    <row r="2549" spans="4:29" x14ac:dyDescent="0.35">
      <c r="D2549" s="37"/>
      <c r="E2549" s="37"/>
      <c r="F2549" s="37"/>
      <c r="G2549" s="37"/>
      <c r="H2549" s="37"/>
      <c r="I2549" s="38"/>
      <c r="J2549" s="37"/>
      <c r="K2549" s="38"/>
      <c r="L2549" s="37"/>
      <c r="M2549" s="37"/>
      <c r="N2549" s="37"/>
      <c r="O2549" s="37"/>
      <c r="P2549" s="37"/>
      <c r="Q2549" s="37"/>
      <c r="R2549" s="37"/>
      <c r="S2549" s="37"/>
      <c r="T2549" s="37"/>
      <c r="U2549" s="37"/>
      <c r="V2549" s="37"/>
      <c r="W2549" s="37"/>
      <c r="X2549" s="37"/>
      <c r="Y2549" s="39"/>
      <c r="Z2549" s="37"/>
      <c r="AA2549" s="40"/>
      <c r="AB2549" s="78"/>
      <c r="AC2549" s="40"/>
    </row>
    <row r="2550" spans="4:29" x14ac:dyDescent="0.35">
      <c r="D2550" s="41"/>
      <c r="E2550" s="41"/>
      <c r="F2550" s="41"/>
      <c r="G2550" s="41"/>
      <c r="H2550" s="41"/>
      <c r="I2550" s="42"/>
      <c r="J2550" s="41"/>
      <c r="K2550" s="42"/>
      <c r="L2550" s="41"/>
      <c r="M2550" s="41"/>
      <c r="N2550" s="41"/>
      <c r="O2550" s="41"/>
      <c r="P2550" s="41"/>
      <c r="Q2550" s="41"/>
      <c r="R2550" s="41"/>
      <c r="S2550" s="41"/>
      <c r="T2550" s="41"/>
      <c r="U2550" s="41"/>
      <c r="V2550" s="41"/>
      <c r="W2550" s="41"/>
      <c r="X2550" s="41"/>
      <c r="Y2550" s="43"/>
      <c r="Z2550" s="41"/>
      <c r="AA2550" s="44"/>
      <c r="AB2550" s="79"/>
      <c r="AC2550" s="44"/>
    </row>
    <row r="2551" spans="4:29" x14ac:dyDescent="0.35">
      <c r="D2551" s="37"/>
      <c r="E2551" s="37"/>
      <c r="F2551" s="37"/>
      <c r="G2551" s="37"/>
      <c r="H2551" s="37"/>
      <c r="I2551" s="38"/>
      <c r="J2551" s="37"/>
      <c r="K2551" s="38"/>
      <c r="L2551" s="37"/>
      <c r="M2551" s="37"/>
      <c r="N2551" s="37"/>
      <c r="O2551" s="37"/>
      <c r="P2551" s="37"/>
      <c r="Q2551" s="37"/>
      <c r="R2551" s="37"/>
      <c r="S2551" s="37"/>
      <c r="T2551" s="37"/>
      <c r="U2551" s="37"/>
      <c r="V2551" s="37"/>
      <c r="W2551" s="37"/>
      <c r="X2551" s="37"/>
      <c r="Y2551" s="39"/>
      <c r="Z2551" s="37"/>
      <c r="AA2551" s="40"/>
      <c r="AB2551" s="78"/>
      <c r="AC2551" s="40"/>
    </row>
    <row r="2552" spans="4:29" x14ac:dyDescent="0.35">
      <c r="D2552" s="37"/>
      <c r="E2552" s="37"/>
      <c r="F2552" s="37"/>
      <c r="G2552" s="37"/>
      <c r="H2552" s="37"/>
      <c r="I2552" s="38"/>
      <c r="J2552" s="37"/>
      <c r="K2552" s="38"/>
      <c r="L2552" s="37"/>
      <c r="M2552" s="37"/>
      <c r="N2552" s="37"/>
      <c r="O2552" s="37"/>
      <c r="P2552" s="37"/>
      <c r="Q2552" s="37"/>
      <c r="R2552" s="37"/>
      <c r="S2552" s="37"/>
      <c r="T2552" s="37"/>
      <c r="U2552" s="37"/>
      <c r="V2552" s="37"/>
      <c r="W2552" s="37"/>
      <c r="X2552" s="37"/>
      <c r="Y2552" s="39"/>
      <c r="Z2552" s="37"/>
      <c r="AA2552" s="40"/>
      <c r="AB2552" s="78"/>
      <c r="AC2552" s="40"/>
    </row>
    <row r="2553" spans="4:29" x14ac:dyDescent="0.35">
      <c r="D2553" s="37"/>
      <c r="E2553" s="37"/>
      <c r="F2553" s="37"/>
      <c r="G2553" s="37"/>
      <c r="H2553" s="37"/>
      <c r="I2553" s="38"/>
      <c r="J2553" s="37"/>
      <c r="K2553" s="38"/>
      <c r="L2553" s="37"/>
      <c r="M2553" s="37"/>
      <c r="N2553" s="37"/>
      <c r="O2553" s="37"/>
      <c r="P2553" s="37"/>
      <c r="Q2553" s="37"/>
      <c r="R2553" s="37"/>
      <c r="S2553" s="37"/>
      <c r="T2553" s="37"/>
      <c r="U2553" s="37"/>
      <c r="V2553" s="37"/>
      <c r="W2553" s="37"/>
      <c r="X2553" s="37"/>
      <c r="Y2553" s="39"/>
      <c r="Z2553" s="37"/>
      <c r="AA2553" s="40"/>
      <c r="AB2553" s="78"/>
      <c r="AC2553" s="40"/>
    </row>
    <row r="2554" spans="4:29" x14ac:dyDescent="0.35">
      <c r="D2554" s="41"/>
      <c r="E2554" s="41"/>
      <c r="F2554" s="41"/>
      <c r="G2554" s="41"/>
      <c r="H2554" s="41"/>
      <c r="I2554" s="42"/>
      <c r="J2554" s="41"/>
      <c r="K2554" s="42"/>
      <c r="L2554" s="41"/>
      <c r="M2554" s="41"/>
      <c r="N2554" s="41"/>
      <c r="O2554" s="41"/>
      <c r="P2554" s="41"/>
      <c r="Q2554" s="41"/>
      <c r="R2554" s="41"/>
      <c r="S2554" s="41"/>
      <c r="T2554" s="41"/>
      <c r="U2554" s="41"/>
      <c r="V2554" s="41"/>
      <c r="W2554" s="41"/>
      <c r="X2554" s="41"/>
      <c r="Y2554" s="43"/>
      <c r="Z2554" s="41"/>
      <c r="AA2554" s="44"/>
      <c r="AB2554" s="79"/>
      <c r="AC2554" s="44"/>
    </row>
    <row r="2555" spans="4:29" x14ac:dyDescent="0.35">
      <c r="D2555" s="37"/>
      <c r="E2555" s="37"/>
      <c r="F2555" s="37"/>
      <c r="G2555" s="37"/>
      <c r="H2555" s="37"/>
      <c r="I2555" s="38"/>
      <c r="J2555" s="37"/>
      <c r="K2555" s="38"/>
      <c r="L2555" s="37"/>
      <c r="M2555" s="37"/>
      <c r="N2555" s="37"/>
      <c r="O2555" s="37"/>
      <c r="P2555" s="37"/>
      <c r="Q2555" s="37"/>
      <c r="R2555" s="37"/>
      <c r="S2555" s="37"/>
      <c r="T2555" s="37"/>
      <c r="U2555" s="37"/>
      <c r="V2555" s="37"/>
      <c r="W2555" s="37"/>
      <c r="X2555" s="37"/>
      <c r="Y2555" s="39"/>
      <c r="Z2555" s="37"/>
      <c r="AA2555" s="40"/>
      <c r="AB2555" s="78"/>
      <c r="AC2555" s="40"/>
    </row>
    <row r="2556" spans="4:29" x14ac:dyDescent="0.35">
      <c r="D2556" s="37"/>
      <c r="E2556" s="37"/>
      <c r="F2556" s="37"/>
      <c r="G2556" s="37"/>
      <c r="H2556" s="37"/>
      <c r="I2556" s="38"/>
      <c r="J2556" s="37"/>
      <c r="K2556" s="38"/>
      <c r="L2556" s="37"/>
      <c r="M2556" s="37"/>
      <c r="N2556" s="37"/>
      <c r="O2556" s="37"/>
      <c r="P2556" s="37"/>
      <c r="Q2556" s="37"/>
      <c r="R2556" s="37"/>
      <c r="S2556" s="37"/>
      <c r="T2556" s="37"/>
      <c r="U2556" s="37"/>
      <c r="V2556" s="37"/>
      <c r="W2556" s="37"/>
      <c r="X2556" s="37"/>
      <c r="Y2556" s="39"/>
      <c r="Z2556" s="37"/>
      <c r="AA2556" s="40"/>
      <c r="AB2556" s="78"/>
      <c r="AC2556" s="40"/>
    </row>
    <row r="2557" spans="4:29" x14ac:dyDescent="0.35">
      <c r="D2557" s="37"/>
      <c r="E2557" s="37"/>
      <c r="F2557" s="37"/>
      <c r="G2557" s="37"/>
      <c r="H2557" s="37"/>
      <c r="I2557" s="38"/>
      <c r="J2557" s="37"/>
      <c r="K2557" s="38"/>
      <c r="L2557" s="37"/>
      <c r="M2557" s="37"/>
      <c r="N2557" s="37"/>
      <c r="O2557" s="37"/>
      <c r="P2557" s="37"/>
      <c r="Q2557" s="37"/>
      <c r="R2557" s="37"/>
      <c r="S2557" s="37"/>
      <c r="T2557" s="37"/>
      <c r="U2557" s="37"/>
      <c r="V2557" s="37"/>
      <c r="W2557" s="37"/>
      <c r="X2557" s="37"/>
      <c r="Y2557" s="39"/>
      <c r="Z2557" s="37"/>
      <c r="AA2557" s="40"/>
      <c r="AB2557" s="78"/>
      <c r="AC2557" s="40"/>
    </row>
    <row r="2558" spans="4:29" x14ac:dyDescent="0.35">
      <c r="D2558" s="41"/>
      <c r="E2558" s="41"/>
      <c r="F2558" s="41"/>
      <c r="G2558" s="41"/>
      <c r="H2558" s="41"/>
      <c r="I2558" s="42"/>
      <c r="J2558" s="41"/>
      <c r="K2558" s="42"/>
      <c r="L2558" s="41"/>
      <c r="M2558" s="41"/>
      <c r="N2558" s="41"/>
      <c r="O2558" s="41"/>
      <c r="P2558" s="41"/>
      <c r="Q2558" s="41"/>
      <c r="R2558" s="41"/>
      <c r="S2558" s="41"/>
      <c r="T2558" s="41"/>
      <c r="U2558" s="41"/>
      <c r="V2558" s="41"/>
      <c r="W2558" s="41"/>
      <c r="X2558" s="41"/>
      <c r="Y2558" s="43"/>
      <c r="Z2558" s="41"/>
      <c r="AA2558" s="44"/>
      <c r="AB2558" s="79"/>
      <c r="AC2558" s="44"/>
    </row>
    <row r="2559" spans="4:29" x14ac:dyDescent="0.35">
      <c r="D2559" s="37"/>
      <c r="E2559" s="37"/>
      <c r="F2559" s="37"/>
      <c r="G2559" s="37"/>
      <c r="H2559" s="37"/>
      <c r="I2559" s="38"/>
      <c r="J2559" s="37"/>
      <c r="K2559" s="38"/>
      <c r="L2559" s="37"/>
      <c r="M2559" s="37"/>
      <c r="N2559" s="37"/>
      <c r="O2559" s="37"/>
      <c r="P2559" s="37"/>
      <c r="Q2559" s="37"/>
      <c r="R2559" s="37"/>
      <c r="S2559" s="37"/>
      <c r="T2559" s="37"/>
      <c r="U2559" s="37"/>
      <c r="V2559" s="37"/>
      <c r="W2559" s="37"/>
      <c r="X2559" s="37"/>
      <c r="Y2559" s="39"/>
      <c r="Z2559" s="37"/>
      <c r="AA2559" s="40"/>
      <c r="AB2559" s="78"/>
      <c r="AC2559" s="40"/>
    </row>
    <row r="2560" spans="4:29" x14ac:dyDescent="0.35">
      <c r="D2560" s="37"/>
      <c r="E2560" s="37"/>
      <c r="F2560" s="37"/>
      <c r="G2560" s="37"/>
      <c r="H2560" s="37"/>
      <c r="I2560" s="38"/>
      <c r="J2560" s="37"/>
      <c r="K2560" s="38"/>
      <c r="L2560" s="37"/>
      <c r="M2560" s="37"/>
      <c r="N2560" s="37"/>
      <c r="O2560" s="37"/>
      <c r="P2560" s="37"/>
      <c r="Q2560" s="37"/>
      <c r="R2560" s="37"/>
      <c r="S2560" s="37"/>
      <c r="T2560" s="37"/>
      <c r="U2560" s="37"/>
      <c r="V2560" s="37"/>
      <c r="W2560" s="37"/>
      <c r="X2560" s="37"/>
      <c r="Y2560" s="39"/>
      <c r="Z2560" s="37"/>
      <c r="AA2560" s="40"/>
      <c r="AB2560" s="78"/>
      <c r="AC2560" s="40"/>
    </row>
    <row r="2561" spans="4:29" x14ac:dyDescent="0.35">
      <c r="D2561" s="37"/>
      <c r="E2561" s="37"/>
      <c r="F2561" s="37"/>
      <c r="G2561" s="37"/>
      <c r="H2561" s="37"/>
      <c r="I2561" s="38"/>
      <c r="J2561" s="37"/>
      <c r="K2561" s="38"/>
      <c r="L2561" s="37"/>
      <c r="M2561" s="37"/>
      <c r="N2561" s="37"/>
      <c r="O2561" s="37"/>
      <c r="P2561" s="37"/>
      <c r="Q2561" s="37"/>
      <c r="R2561" s="37"/>
      <c r="S2561" s="37"/>
      <c r="T2561" s="37"/>
      <c r="U2561" s="37"/>
      <c r="V2561" s="37"/>
      <c r="W2561" s="37"/>
      <c r="X2561" s="37"/>
      <c r="Y2561" s="39"/>
      <c r="Z2561" s="37"/>
      <c r="AA2561" s="40"/>
      <c r="AB2561" s="78"/>
      <c r="AC2561" s="40"/>
    </row>
    <row r="2562" spans="4:29" x14ac:dyDescent="0.35">
      <c r="D2562" s="37"/>
      <c r="E2562" s="37"/>
      <c r="F2562" s="37"/>
      <c r="G2562" s="37"/>
      <c r="H2562" s="37"/>
      <c r="I2562" s="38"/>
      <c r="J2562" s="37"/>
      <c r="K2562" s="38"/>
      <c r="L2562" s="37"/>
      <c r="M2562" s="37"/>
      <c r="N2562" s="37"/>
      <c r="O2562" s="37"/>
      <c r="P2562" s="37"/>
      <c r="Q2562" s="37"/>
      <c r="R2562" s="37"/>
      <c r="S2562" s="37"/>
      <c r="T2562" s="37"/>
      <c r="U2562" s="37"/>
      <c r="V2562" s="37"/>
      <c r="W2562" s="37"/>
      <c r="X2562" s="37"/>
      <c r="Y2562" s="39"/>
      <c r="Z2562" s="37"/>
      <c r="AA2562" s="40"/>
      <c r="AB2562" s="78"/>
      <c r="AC2562" s="40"/>
    </row>
    <row r="2563" spans="4:29" x14ac:dyDescent="0.35">
      <c r="D2563" s="37"/>
      <c r="E2563" s="37"/>
      <c r="F2563" s="37"/>
      <c r="G2563" s="37"/>
      <c r="H2563" s="37"/>
      <c r="I2563" s="38"/>
      <c r="J2563" s="37"/>
      <c r="K2563" s="38"/>
      <c r="L2563" s="37"/>
      <c r="M2563" s="37"/>
      <c r="N2563" s="37"/>
      <c r="O2563" s="37"/>
      <c r="P2563" s="37"/>
      <c r="Q2563" s="37"/>
      <c r="R2563" s="37"/>
      <c r="S2563" s="37"/>
      <c r="T2563" s="37"/>
      <c r="U2563" s="37"/>
      <c r="V2563" s="37"/>
      <c r="W2563" s="37"/>
      <c r="X2563" s="37"/>
      <c r="Y2563" s="39"/>
      <c r="Z2563" s="37"/>
      <c r="AA2563" s="40"/>
      <c r="AB2563" s="78"/>
      <c r="AC2563" s="40"/>
    </row>
    <row r="2564" spans="4:29" x14ac:dyDescent="0.35">
      <c r="D2564" s="41"/>
      <c r="E2564" s="41"/>
      <c r="F2564" s="41"/>
      <c r="G2564" s="41"/>
      <c r="H2564" s="41"/>
      <c r="I2564" s="42"/>
      <c r="J2564" s="41"/>
      <c r="K2564" s="42"/>
      <c r="L2564" s="41"/>
      <c r="M2564" s="41"/>
      <c r="N2564" s="41"/>
      <c r="O2564" s="41"/>
      <c r="P2564" s="41"/>
      <c r="Q2564" s="41"/>
      <c r="R2564" s="41"/>
      <c r="S2564" s="41"/>
      <c r="T2564" s="41"/>
      <c r="U2564" s="41"/>
      <c r="V2564" s="41"/>
      <c r="W2564" s="41"/>
      <c r="X2564" s="41"/>
      <c r="Y2564" s="43"/>
      <c r="Z2564" s="41"/>
      <c r="AA2564" s="44"/>
      <c r="AB2564" s="79"/>
      <c r="AC2564" s="44"/>
    </row>
    <row r="2565" spans="4:29" x14ac:dyDescent="0.35">
      <c r="D2565" s="37"/>
      <c r="E2565" s="37"/>
      <c r="F2565" s="37"/>
      <c r="G2565" s="37"/>
      <c r="H2565" s="37"/>
      <c r="I2565" s="38"/>
      <c r="J2565" s="37"/>
      <c r="K2565" s="38"/>
      <c r="L2565" s="37"/>
      <c r="M2565" s="37"/>
      <c r="N2565" s="37"/>
      <c r="O2565" s="37"/>
      <c r="P2565" s="37"/>
      <c r="Q2565" s="37"/>
      <c r="R2565" s="37"/>
      <c r="S2565" s="37"/>
      <c r="T2565" s="37"/>
      <c r="U2565" s="37"/>
      <c r="V2565" s="37"/>
      <c r="W2565" s="37"/>
      <c r="X2565" s="37"/>
      <c r="Y2565" s="39"/>
      <c r="Z2565" s="37"/>
      <c r="AA2565" s="40"/>
      <c r="AB2565" s="78"/>
      <c r="AC2565" s="40"/>
    </row>
    <row r="2566" spans="4:29" x14ac:dyDescent="0.35">
      <c r="D2566" s="37"/>
      <c r="E2566" s="37"/>
      <c r="F2566" s="37"/>
      <c r="G2566" s="37"/>
      <c r="H2566" s="37"/>
      <c r="I2566" s="38"/>
      <c r="J2566" s="37"/>
      <c r="K2566" s="38"/>
      <c r="L2566" s="37"/>
      <c r="M2566" s="37"/>
      <c r="N2566" s="37"/>
      <c r="O2566" s="37"/>
      <c r="P2566" s="37"/>
      <c r="Q2566" s="37"/>
      <c r="R2566" s="37"/>
      <c r="S2566" s="37"/>
      <c r="T2566" s="37"/>
      <c r="U2566" s="37"/>
      <c r="V2566" s="37"/>
      <c r="W2566" s="37"/>
      <c r="X2566" s="37"/>
      <c r="Y2566" s="39"/>
      <c r="Z2566" s="37"/>
      <c r="AA2566" s="40"/>
      <c r="AB2566" s="78"/>
      <c r="AC2566" s="40"/>
    </row>
    <row r="2567" spans="4:29" x14ac:dyDescent="0.35">
      <c r="D2567" s="37"/>
      <c r="E2567" s="37"/>
      <c r="F2567" s="37"/>
      <c r="G2567" s="37"/>
      <c r="H2567" s="37"/>
      <c r="I2567" s="38"/>
      <c r="J2567" s="37"/>
      <c r="K2567" s="38"/>
      <c r="L2567" s="37"/>
      <c r="M2567" s="37"/>
      <c r="N2567" s="37"/>
      <c r="O2567" s="37"/>
      <c r="P2567" s="37"/>
      <c r="Q2567" s="37"/>
      <c r="R2567" s="37"/>
      <c r="S2567" s="37"/>
      <c r="T2567" s="37"/>
      <c r="U2567" s="37"/>
      <c r="V2567" s="37"/>
      <c r="W2567" s="37"/>
      <c r="X2567" s="37"/>
      <c r="Y2567" s="39"/>
      <c r="Z2567" s="37"/>
      <c r="AA2567" s="40"/>
      <c r="AB2567" s="78"/>
      <c r="AC2567" s="40"/>
    </row>
    <row r="2568" spans="4:29" x14ac:dyDescent="0.35">
      <c r="D2568" s="37"/>
      <c r="E2568" s="37"/>
      <c r="F2568" s="37"/>
      <c r="G2568" s="37"/>
      <c r="H2568" s="37"/>
      <c r="I2568" s="38"/>
      <c r="J2568" s="37"/>
      <c r="K2568" s="38"/>
      <c r="L2568" s="37"/>
      <c r="M2568" s="37"/>
      <c r="N2568" s="37"/>
      <c r="O2568" s="37"/>
      <c r="P2568" s="37"/>
      <c r="Q2568" s="37"/>
      <c r="R2568" s="37"/>
      <c r="S2568" s="37"/>
      <c r="T2568" s="37"/>
      <c r="U2568" s="37"/>
      <c r="V2568" s="37"/>
      <c r="W2568" s="37"/>
      <c r="X2568" s="37"/>
      <c r="Y2568" s="39"/>
      <c r="Z2568" s="37"/>
      <c r="AA2568" s="40"/>
      <c r="AB2568" s="78"/>
      <c r="AC2568" s="40"/>
    </row>
    <row r="2569" spans="4:29" x14ac:dyDescent="0.35">
      <c r="D2569" s="37"/>
      <c r="E2569" s="37"/>
      <c r="F2569" s="37"/>
      <c r="G2569" s="37"/>
      <c r="H2569" s="37"/>
      <c r="I2569" s="38"/>
      <c r="J2569" s="37"/>
      <c r="K2569" s="38"/>
      <c r="L2569" s="37"/>
      <c r="M2569" s="37"/>
      <c r="N2569" s="37"/>
      <c r="O2569" s="37"/>
      <c r="P2569" s="37"/>
      <c r="Q2569" s="37"/>
      <c r="R2569" s="37"/>
      <c r="S2569" s="37"/>
      <c r="T2569" s="37"/>
      <c r="U2569" s="37"/>
      <c r="V2569" s="37"/>
      <c r="W2569" s="37"/>
      <c r="X2569" s="37"/>
      <c r="Y2569" s="39"/>
      <c r="Z2569" s="37"/>
      <c r="AA2569" s="40"/>
      <c r="AB2569" s="78"/>
      <c r="AC2569" s="40"/>
    </row>
    <row r="2570" spans="4:29" x14ac:dyDescent="0.35">
      <c r="D2570" s="41"/>
      <c r="E2570" s="41"/>
      <c r="F2570" s="41"/>
      <c r="G2570" s="41"/>
      <c r="H2570" s="41"/>
      <c r="I2570" s="42"/>
      <c r="J2570" s="41"/>
      <c r="K2570" s="42"/>
      <c r="L2570" s="41"/>
      <c r="M2570" s="41"/>
      <c r="N2570" s="41"/>
      <c r="O2570" s="41"/>
      <c r="P2570" s="41"/>
      <c r="Q2570" s="41"/>
      <c r="R2570" s="41"/>
      <c r="S2570" s="41"/>
      <c r="T2570" s="41"/>
      <c r="U2570" s="41"/>
      <c r="V2570" s="41"/>
      <c r="W2570" s="41"/>
      <c r="X2570" s="41"/>
      <c r="Y2570" s="43"/>
      <c r="Z2570" s="41"/>
      <c r="AA2570" s="44"/>
      <c r="AB2570" s="79"/>
      <c r="AC2570" s="44"/>
    </row>
    <row r="2571" spans="4:29" x14ac:dyDescent="0.35">
      <c r="D2571" s="37"/>
      <c r="E2571" s="37"/>
      <c r="F2571" s="37"/>
      <c r="G2571" s="37"/>
      <c r="H2571" s="37"/>
      <c r="I2571" s="38"/>
      <c r="J2571" s="37"/>
      <c r="K2571" s="38"/>
      <c r="L2571" s="37"/>
      <c r="M2571" s="37"/>
      <c r="N2571" s="37"/>
      <c r="O2571" s="37"/>
      <c r="P2571" s="37"/>
      <c r="Q2571" s="37"/>
      <c r="R2571" s="37"/>
      <c r="S2571" s="37"/>
      <c r="T2571" s="37"/>
      <c r="U2571" s="37"/>
      <c r="V2571" s="37"/>
      <c r="W2571" s="37"/>
      <c r="X2571" s="37"/>
      <c r="Y2571" s="39"/>
      <c r="Z2571" s="37"/>
      <c r="AA2571" s="40"/>
      <c r="AB2571" s="78"/>
      <c r="AC2571" s="40"/>
    </row>
    <row r="2572" spans="4:29" x14ac:dyDescent="0.35">
      <c r="D2572" s="37"/>
      <c r="E2572" s="37"/>
      <c r="F2572" s="37"/>
      <c r="G2572" s="37"/>
      <c r="H2572" s="37"/>
      <c r="I2572" s="38"/>
      <c r="J2572" s="37"/>
      <c r="K2572" s="38"/>
      <c r="L2572" s="37"/>
      <c r="M2572" s="37"/>
      <c r="N2572" s="37"/>
      <c r="O2572" s="37"/>
      <c r="P2572" s="37"/>
      <c r="Q2572" s="37"/>
      <c r="R2572" s="37"/>
      <c r="S2572" s="37"/>
      <c r="T2572" s="37"/>
      <c r="U2572" s="37"/>
      <c r="V2572" s="37"/>
      <c r="W2572" s="37"/>
      <c r="X2572" s="37"/>
      <c r="Y2572" s="39"/>
      <c r="Z2572" s="37"/>
      <c r="AA2572" s="40"/>
      <c r="AB2572" s="78"/>
      <c r="AC2572" s="40"/>
    </row>
    <row r="2573" spans="4:29" x14ac:dyDescent="0.35">
      <c r="D2573" s="37"/>
      <c r="E2573" s="37"/>
      <c r="F2573" s="37"/>
      <c r="G2573" s="37"/>
      <c r="H2573" s="37"/>
      <c r="I2573" s="38"/>
      <c r="J2573" s="37"/>
      <c r="K2573" s="38"/>
      <c r="L2573" s="37"/>
      <c r="M2573" s="37"/>
      <c r="N2573" s="37"/>
      <c r="O2573" s="37"/>
      <c r="P2573" s="37"/>
      <c r="Q2573" s="37"/>
      <c r="R2573" s="37"/>
      <c r="S2573" s="37"/>
      <c r="T2573" s="37"/>
      <c r="U2573" s="37"/>
      <c r="V2573" s="37"/>
      <c r="W2573" s="37"/>
      <c r="X2573" s="37"/>
      <c r="Y2573" s="39"/>
      <c r="Z2573" s="37"/>
      <c r="AA2573" s="40"/>
      <c r="AB2573" s="78"/>
      <c r="AC2573" s="40"/>
    </row>
    <row r="2574" spans="4:29" x14ac:dyDescent="0.35">
      <c r="D2574" s="37"/>
      <c r="E2574" s="37"/>
      <c r="F2574" s="37"/>
      <c r="G2574" s="37"/>
      <c r="H2574" s="37"/>
      <c r="I2574" s="38"/>
      <c r="J2574" s="37"/>
      <c r="K2574" s="38"/>
      <c r="L2574" s="37"/>
      <c r="M2574" s="37"/>
      <c r="N2574" s="37"/>
      <c r="O2574" s="37"/>
      <c r="P2574" s="37"/>
      <c r="Q2574" s="37"/>
      <c r="R2574" s="37"/>
      <c r="S2574" s="37"/>
      <c r="T2574" s="37"/>
      <c r="U2574" s="37"/>
      <c r="V2574" s="37"/>
      <c r="W2574" s="37"/>
      <c r="X2574" s="37"/>
      <c r="Y2574" s="39"/>
      <c r="Z2574" s="37"/>
      <c r="AA2574" s="40"/>
      <c r="AB2574" s="78"/>
      <c r="AC2574" s="40"/>
    </row>
    <row r="2575" spans="4:29" x14ac:dyDescent="0.35">
      <c r="D2575" s="37"/>
      <c r="E2575" s="37"/>
      <c r="F2575" s="37"/>
      <c r="G2575" s="37"/>
      <c r="H2575" s="37"/>
      <c r="I2575" s="38"/>
      <c r="J2575" s="37"/>
      <c r="K2575" s="38"/>
      <c r="L2575" s="37"/>
      <c r="M2575" s="37"/>
      <c r="N2575" s="37"/>
      <c r="O2575" s="37"/>
      <c r="P2575" s="37"/>
      <c r="Q2575" s="37"/>
      <c r="R2575" s="37"/>
      <c r="S2575" s="37"/>
      <c r="T2575" s="37"/>
      <c r="U2575" s="37"/>
      <c r="V2575" s="37"/>
      <c r="W2575" s="37"/>
      <c r="X2575" s="37"/>
      <c r="Y2575" s="39"/>
      <c r="Z2575" s="37"/>
      <c r="AA2575" s="40"/>
      <c r="AB2575" s="78"/>
      <c r="AC2575" s="40"/>
    </row>
    <row r="2576" spans="4:29" x14ac:dyDescent="0.35">
      <c r="D2576" s="41"/>
      <c r="E2576" s="41"/>
      <c r="F2576" s="41"/>
      <c r="G2576" s="41"/>
      <c r="H2576" s="41"/>
      <c r="I2576" s="42"/>
      <c r="J2576" s="41"/>
      <c r="K2576" s="42"/>
      <c r="L2576" s="41"/>
      <c r="M2576" s="41"/>
      <c r="N2576" s="41"/>
      <c r="O2576" s="41"/>
      <c r="P2576" s="41"/>
      <c r="Q2576" s="41"/>
      <c r="R2576" s="41"/>
      <c r="S2576" s="41"/>
      <c r="T2576" s="41"/>
      <c r="U2576" s="41"/>
      <c r="V2576" s="41"/>
      <c r="W2576" s="41"/>
      <c r="X2576" s="41"/>
      <c r="Y2576" s="43"/>
      <c r="Z2576" s="41"/>
      <c r="AA2576" s="44"/>
      <c r="AB2576" s="79"/>
      <c r="AC2576" s="44"/>
    </row>
    <row r="2577" spans="4:29" x14ac:dyDescent="0.35">
      <c r="D2577" s="41"/>
      <c r="E2577" s="41"/>
      <c r="F2577" s="41"/>
      <c r="G2577" s="41"/>
      <c r="H2577" s="41"/>
      <c r="I2577" s="42"/>
      <c r="J2577" s="41"/>
      <c r="K2577" s="42"/>
      <c r="L2577" s="41"/>
      <c r="M2577" s="41"/>
      <c r="N2577" s="41"/>
      <c r="O2577" s="41"/>
      <c r="P2577" s="41"/>
      <c r="Q2577" s="41"/>
      <c r="R2577" s="41"/>
      <c r="S2577" s="41"/>
      <c r="T2577" s="41"/>
      <c r="U2577" s="41"/>
      <c r="V2577" s="41"/>
      <c r="W2577" s="41"/>
      <c r="X2577" s="41"/>
      <c r="Y2577" s="43"/>
      <c r="Z2577" s="41"/>
      <c r="AA2577" s="44"/>
      <c r="AB2577" s="79"/>
      <c r="AC2577" s="44"/>
    </row>
    <row r="2578" spans="4:29" x14ac:dyDescent="0.35">
      <c r="D2578" s="37"/>
      <c r="E2578" s="37"/>
      <c r="F2578" s="37"/>
      <c r="G2578" s="37"/>
      <c r="H2578" s="37"/>
      <c r="I2578" s="38"/>
      <c r="J2578" s="37"/>
      <c r="K2578" s="38"/>
      <c r="L2578" s="37"/>
      <c r="M2578" s="37"/>
      <c r="N2578" s="37"/>
      <c r="O2578" s="37"/>
      <c r="P2578" s="37"/>
      <c r="Q2578" s="37"/>
      <c r="R2578" s="37"/>
      <c r="S2578" s="37"/>
      <c r="T2578" s="37"/>
      <c r="U2578" s="37"/>
      <c r="V2578" s="37"/>
      <c r="W2578" s="37"/>
      <c r="X2578" s="37"/>
      <c r="Y2578" s="39"/>
      <c r="Z2578" s="37"/>
      <c r="AA2578" s="40"/>
      <c r="AB2578" s="78"/>
      <c r="AC2578" s="40"/>
    </row>
    <row r="2579" spans="4:29" x14ac:dyDescent="0.35">
      <c r="D2579" s="37"/>
      <c r="E2579" s="37"/>
      <c r="F2579" s="37"/>
      <c r="G2579" s="37"/>
      <c r="H2579" s="37"/>
      <c r="I2579" s="38"/>
      <c r="J2579" s="37"/>
      <c r="K2579" s="38"/>
      <c r="L2579" s="37"/>
      <c r="M2579" s="37"/>
      <c r="N2579" s="37"/>
      <c r="O2579" s="37"/>
      <c r="P2579" s="37"/>
      <c r="Q2579" s="37"/>
      <c r="R2579" s="37"/>
      <c r="S2579" s="37"/>
      <c r="T2579" s="37"/>
      <c r="U2579" s="37"/>
      <c r="V2579" s="37"/>
      <c r="W2579" s="37"/>
      <c r="X2579" s="37"/>
      <c r="Y2579" s="39"/>
      <c r="Z2579" s="37"/>
      <c r="AA2579" s="40"/>
      <c r="AB2579" s="78"/>
      <c r="AC2579" s="40"/>
    </row>
    <row r="2580" spans="4:29" x14ac:dyDescent="0.35">
      <c r="D2580" s="41"/>
      <c r="E2580" s="41"/>
      <c r="F2580" s="41"/>
      <c r="G2580" s="41"/>
      <c r="H2580" s="41"/>
      <c r="I2580" s="42"/>
      <c r="J2580" s="41"/>
      <c r="K2580" s="42"/>
      <c r="L2580" s="41"/>
      <c r="M2580" s="41"/>
      <c r="N2580" s="41"/>
      <c r="O2580" s="41"/>
      <c r="P2580" s="41"/>
      <c r="Q2580" s="41"/>
      <c r="R2580" s="41"/>
      <c r="S2580" s="41"/>
      <c r="T2580" s="41"/>
      <c r="U2580" s="41"/>
      <c r="V2580" s="41"/>
      <c r="W2580" s="41"/>
      <c r="X2580" s="41"/>
      <c r="Y2580" s="43"/>
      <c r="Z2580" s="41"/>
      <c r="AA2580" s="44"/>
      <c r="AB2580" s="79"/>
      <c r="AC2580" s="44"/>
    </row>
    <row r="2581" spans="4:29" x14ac:dyDescent="0.35">
      <c r="D2581" s="41"/>
      <c r="E2581" s="41"/>
      <c r="F2581" s="41"/>
      <c r="G2581" s="41"/>
      <c r="H2581" s="41"/>
      <c r="I2581" s="42"/>
      <c r="J2581" s="41"/>
      <c r="K2581" s="42"/>
      <c r="L2581" s="41"/>
      <c r="M2581" s="41"/>
      <c r="N2581" s="41"/>
      <c r="O2581" s="41"/>
      <c r="P2581" s="41"/>
      <c r="Q2581" s="41"/>
      <c r="R2581" s="41"/>
      <c r="S2581" s="41"/>
      <c r="T2581" s="41"/>
      <c r="U2581" s="41"/>
      <c r="V2581" s="41"/>
      <c r="W2581" s="41"/>
      <c r="X2581" s="41"/>
      <c r="Y2581" s="43"/>
      <c r="Z2581" s="41"/>
      <c r="AA2581" s="44"/>
      <c r="AB2581" s="79"/>
      <c r="AC2581" s="44"/>
    </row>
    <row r="2582" spans="4:29" x14ac:dyDescent="0.35">
      <c r="D2582" s="41"/>
      <c r="E2582" s="41"/>
      <c r="F2582" s="41"/>
      <c r="G2582" s="41"/>
      <c r="H2582" s="41"/>
      <c r="I2582" s="42"/>
      <c r="J2582" s="41"/>
      <c r="K2582" s="42"/>
      <c r="L2582" s="41"/>
      <c r="M2582" s="41"/>
      <c r="N2582" s="41"/>
      <c r="O2582" s="41"/>
      <c r="P2582" s="41"/>
      <c r="Q2582" s="41"/>
      <c r="R2582" s="41"/>
      <c r="S2582" s="41"/>
      <c r="T2582" s="41"/>
      <c r="U2582" s="41"/>
      <c r="V2582" s="41"/>
      <c r="W2582" s="41"/>
      <c r="X2582" s="41"/>
      <c r="Y2582" s="43"/>
      <c r="Z2582" s="41"/>
      <c r="AA2582" s="44"/>
      <c r="AB2582" s="79"/>
      <c r="AC2582" s="44"/>
    </row>
    <row r="2583" spans="4:29" x14ac:dyDescent="0.35">
      <c r="D2583" s="37"/>
      <c r="E2583" s="37"/>
      <c r="F2583" s="37"/>
      <c r="G2583" s="37"/>
      <c r="H2583" s="37"/>
      <c r="I2583" s="38"/>
      <c r="J2583" s="37"/>
      <c r="K2583" s="38"/>
      <c r="L2583" s="37"/>
      <c r="M2583" s="37"/>
      <c r="N2583" s="37"/>
      <c r="O2583" s="37"/>
      <c r="P2583" s="37"/>
      <c r="Q2583" s="37"/>
      <c r="R2583" s="37"/>
      <c r="S2583" s="37"/>
      <c r="T2583" s="37"/>
      <c r="U2583" s="37"/>
      <c r="V2583" s="37"/>
      <c r="W2583" s="37"/>
      <c r="X2583" s="37"/>
      <c r="Y2583" s="39"/>
      <c r="Z2583" s="37"/>
      <c r="AA2583" s="40"/>
      <c r="AB2583" s="78"/>
      <c r="AC2583" s="40"/>
    </row>
    <row r="2584" spans="4:29" x14ac:dyDescent="0.35">
      <c r="D2584" s="41"/>
      <c r="E2584" s="41"/>
      <c r="F2584" s="41"/>
      <c r="G2584" s="41"/>
      <c r="H2584" s="41"/>
      <c r="I2584" s="42"/>
      <c r="J2584" s="41"/>
      <c r="K2584" s="42"/>
      <c r="L2584" s="41"/>
      <c r="M2584" s="41"/>
      <c r="N2584" s="41"/>
      <c r="O2584" s="41"/>
      <c r="P2584" s="41"/>
      <c r="Q2584" s="41"/>
      <c r="R2584" s="41"/>
      <c r="S2584" s="41"/>
      <c r="T2584" s="41"/>
      <c r="U2584" s="41"/>
      <c r="V2584" s="41"/>
      <c r="W2584" s="41"/>
      <c r="X2584" s="41"/>
      <c r="Y2584" s="43"/>
      <c r="Z2584" s="41"/>
      <c r="AA2584" s="44"/>
      <c r="AB2584" s="79"/>
      <c r="AC2584" s="44"/>
    </row>
    <row r="2585" spans="4:29" x14ac:dyDescent="0.35">
      <c r="D2585" s="37"/>
      <c r="E2585" s="37"/>
      <c r="F2585" s="37"/>
      <c r="G2585" s="37"/>
      <c r="H2585" s="37"/>
      <c r="I2585" s="38"/>
      <c r="J2585" s="37"/>
      <c r="K2585" s="38"/>
      <c r="L2585" s="37"/>
      <c r="M2585" s="37"/>
      <c r="N2585" s="37"/>
      <c r="O2585" s="37"/>
      <c r="P2585" s="37"/>
      <c r="Q2585" s="37"/>
      <c r="R2585" s="37"/>
      <c r="S2585" s="37"/>
      <c r="T2585" s="37"/>
      <c r="U2585" s="37"/>
      <c r="V2585" s="37"/>
      <c r="W2585" s="37"/>
      <c r="X2585" s="37"/>
      <c r="Y2585" s="39"/>
      <c r="Z2585" s="37"/>
      <c r="AA2585" s="40"/>
      <c r="AB2585" s="78"/>
      <c r="AC2585" s="40"/>
    </row>
    <row r="2586" spans="4:29" x14ac:dyDescent="0.35">
      <c r="D2586" s="41"/>
      <c r="E2586" s="41"/>
      <c r="F2586" s="41"/>
      <c r="G2586" s="41"/>
      <c r="H2586" s="41"/>
      <c r="I2586" s="42"/>
      <c r="J2586" s="41"/>
      <c r="K2586" s="42"/>
      <c r="L2586" s="41"/>
      <c r="M2586" s="41"/>
      <c r="N2586" s="41"/>
      <c r="O2586" s="41"/>
      <c r="P2586" s="41"/>
      <c r="Q2586" s="41"/>
      <c r="R2586" s="41"/>
      <c r="S2586" s="41"/>
      <c r="T2586" s="41"/>
      <c r="U2586" s="41"/>
      <c r="V2586" s="41"/>
      <c r="W2586" s="41"/>
      <c r="X2586" s="41"/>
      <c r="Y2586" s="43"/>
      <c r="Z2586" s="41"/>
      <c r="AA2586" s="44"/>
      <c r="AB2586" s="79"/>
      <c r="AC2586" s="44"/>
    </row>
    <row r="2587" spans="4:29" x14ac:dyDescent="0.35">
      <c r="D2587" s="41"/>
      <c r="E2587" s="41"/>
      <c r="F2587" s="41"/>
      <c r="G2587" s="41"/>
      <c r="H2587" s="41"/>
      <c r="I2587" s="42"/>
      <c r="J2587" s="41"/>
      <c r="K2587" s="42"/>
      <c r="L2587" s="41"/>
      <c r="M2587" s="41"/>
      <c r="N2587" s="41"/>
      <c r="O2587" s="41"/>
      <c r="P2587" s="41"/>
      <c r="Q2587" s="41"/>
      <c r="R2587" s="41"/>
      <c r="S2587" s="41"/>
      <c r="T2587" s="41"/>
      <c r="U2587" s="41"/>
      <c r="V2587" s="41"/>
      <c r="W2587" s="41"/>
      <c r="X2587" s="41"/>
      <c r="Y2587" s="43"/>
      <c r="Z2587" s="41"/>
      <c r="AA2587" s="44"/>
      <c r="AB2587" s="79"/>
      <c r="AC2587" s="44"/>
    </row>
    <row r="2588" spans="4:29" x14ac:dyDescent="0.35">
      <c r="D2588" s="41"/>
      <c r="E2588" s="41"/>
      <c r="F2588" s="41"/>
      <c r="G2588" s="41"/>
      <c r="H2588" s="41"/>
      <c r="I2588" s="42"/>
      <c r="J2588" s="41"/>
      <c r="K2588" s="42"/>
      <c r="L2588" s="41"/>
      <c r="M2588" s="41"/>
      <c r="N2588" s="41"/>
      <c r="O2588" s="41"/>
      <c r="P2588" s="41"/>
      <c r="Q2588" s="41"/>
      <c r="R2588" s="41"/>
      <c r="S2588" s="41"/>
      <c r="T2588" s="41"/>
      <c r="U2588" s="41"/>
      <c r="V2588" s="41"/>
      <c r="W2588" s="41"/>
      <c r="X2588" s="41"/>
      <c r="Y2588" s="43"/>
      <c r="Z2588" s="41"/>
      <c r="AA2588" s="44"/>
      <c r="AB2588" s="79"/>
      <c r="AC2588" s="44"/>
    </row>
    <row r="2589" spans="4:29" x14ac:dyDescent="0.35">
      <c r="D2589" s="41"/>
      <c r="E2589" s="41"/>
      <c r="F2589" s="41"/>
      <c r="G2589" s="41"/>
      <c r="H2589" s="41"/>
      <c r="I2589" s="42"/>
      <c r="J2589" s="41"/>
      <c r="K2589" s="42"/>
      <c r="L2589" s="41"/>
      <c r="M2589" s="41"/>
      <c r="N2589" s="41"/>
      <c r="O2589" s="41"/>
      <c r="P2589" s="41"/>
      <c r="Q2589" s="41"/>
      <c r="R2589" s="41"/>
      <c r="S2589" s="41"/>
      <c r="T2589" s="41"/>
      <c r="U2589" s="41"/>
      <c r="V2589" s="41"/>
      <c r="W2589" s="41"/>
      <c r="X2589" s="41"/>
      <c r="Y2589" s="43"/>
      <c r="Z2589" s="41"/>
      <c r="AA2589" s="44"/>
      <c r="AB2589" s="79"/>
      <c r="AC2589" s="44"/>
    </row>
    <row r="2590" spans="4:29" x14ac:dyDescent="0.35">
      <c r="D2590" s="37"/>
      <c r="E2590" s="37"/>
      <c r="F2590" s="37"/>
      <c r="G2590" s="37"/>
      <c r="H2590" s="37"/>
      <c r="I2590" s="38"/>
      <c r="J2590" s="37"/>
      <c r="K2590" s="38"/>
      <c r="L2590" s="37"/>
      <c r="M2590" s="37"/>
      <c r="N2590" s="37"/>
      <c r="O2590" s="37"/>
      <c r="P2590" s="37"/>
      <c r="Q2590" s="37"/>
      <c r="R2590" s="37"/>
      <c r="S2590" s="37"/>
      <c r="T2590" s="37"/>
      <c r="U2590" s="37"/>
      <c r="V2590" s="37"/>
      <c r="W2590" s="37"/>
      <c r="X2590" s="37"/>
      <c r="Y2590" s="39"/>
      <c r="Z2590" s="37"/>
      <c r="AA2590" s="40"/>
      <c r="AB2590" s="78"/>
      <c r="AC2590" s="40"/>
    </row>
    <row r="2591" spans="4:29" x14ac:dyDescent="0.35">
      <c r="D2591" s="37"/>
      <c r="E2591" s="37"/>
      <c r="F2591" s="37"/>
      <c r="G2591" s="37"/>
      <c r="H2591" s="37"/>
      <c r="I2591" s="38"/>
      <c r="J2591" s="37"/>
      <c r="K2591" s="38"/>
      <c r="L2591" s="37"/>
      <c r="M2591" s="37"/>
      <c r="N2591" s="37"/>
      <c r="O2591" s="37"/>
      <c r="P2591" s="37"/>
      <c r="Q2591" s="37"/>
      <c r="R2591" s="37"/>
      <c r="S2591" s="37"/>
      <c r="T2591" s="37"/>
      <c r="U2591" s="37"/>
      <c r="V2591" s="37"/>
      <c r="W2591" s="37"/>
      <c r="X2591" s="37"/>
      <c r="Y2591" s="39"/>
      <c r="Z2591" s="37"/>
      <c r="AA2591" s="40"/>
      <c r="AB2591" s="78"/>
      <c r="AC2591" s="40"/>
    </row>
    <row r="2592" spans="4:29" x14ac:dyDescent="0.35">
      <c r="D2592" s="37"/>
      <c r="E2592" s="37"/>
      <c r="F2592" s="37"/>
      <c r="G2592" s="37"/>
      <c r="H2592" s="37"/>
      <c r="I2592" s="38"/>
      <c r="J2592" s="37"/>
      <c r="K2592" s="38"/>
      <c r="L2592" s="37"/>
      <c r="M2592" s="37"/>
      <c r="N2592" s="37"/>
      <c r="O2592" s="37"/>
      <c r="P2592" s="37"/>
      <c r="Q2592" s="37"/>
      <c r="R2592" s="37"/>
      <c r="S2592" s="37"/>
      <c r="T2592" s="37"/>
      <c r="U2592" s="37"/>
      <c r="V2592" s="37"/>
      <c r="W2592" s="37"/>
      <c r="X2592" s="37"/>
      <c r="Y2592" s="39"/>
      <c r="Z2592" s="37"/>
      <c r="AA2592" s="40"/>
      <c r="AB2592" s="78"/>
      <c r="AC2592" s="40"/>
    </row>
    <row r="2593" spans="4:29" x14ac:dyDescent="0.35">
      <c r="D2593" s="37"/>
      <c r="E2593" s="37"/>
      <c r="F2593" s="37"/>
      <c r="G2593" s="37"/>
      <c r="H2593" s="37"/>
      <c r="I2593" s="38"/>
      <c r="J2593" s="37"/>
      <c r="K2593" s="38"/>
      <c r="L2593" s="37"/>
      <c r="M2593" s="37"/>
      <c r="N2593" s="37"/>
      <c r="O2593" s="37"/>
      <c r="P2593" s="37"/>
      <c r="Q2593" s="37"/>
      <c r="R2593" s="37"/>
      <c r="S2593" s="37"/>
      <c r="T2593" s="37"/>
      <c r="U2593" s="37"/>
      <c r="V2593" s="37"/>
      <c r="W2593" s="37"/>
      <c r="X2593" s="37"/>
      <c r="Y2593" s="39"/>
      <c r="Z2593" s="37"/>
      <c r="AA2593" s="40"/>
      <c r="AB2593" s="78"/>
      <c r="AC2593" s="40"/>
    </row>
    <row r="2594" spans="4:29" x14ac:dyDescent="0.35">
      <c r="D2594" s="37"/>
      <c r="E2594" s="37"/>
      <c r="F2594" s="37"/>
      <c r="G2594" s="37"/>
      <c r="H2594" s="37"/>
      <c r="I2594" s="38"/>
      <c r="J2594" s="37"/>
      <c r="K2594" s="38"/>
      <c r="L2594" s="37"/>
      <c r="M2594" s="37"/>
      <c r="N2594" s="37"/>
      <c r="O2594" s="37"/>
      <c r="P2594" s="37"/>
      <c r="Q2594" s="37"/>
      <c r="R2594" s="37"/>
      <c r="S2594" s="37"/>
      <c r="T2594" s="37"/>
      <c r="U2594" s="37"/>
      <c r="V2594" s="37"/>
      <c r="W2594" s="37"/>
      <c r="X2594" s="37"/>
      <c r="Y2594" s="39"/>
      <c r="Z2594" s="37"/>
      <c r="AA2594" s="40"/>
      <c r="AB2594" s="78"/>
      <c r="AC2594" s="40"/>
    </row>
    <row r="2595" spans="4:29" x14ac:dyDescent="0.35">
      <c r="D2595" s="37"/>
      <c r="E2595" s="37"/>
      <c r="F2595" s="37"/>
      <c r="G2595" s="37"/>
      <c r="H2595" s="37"/>
      <c r="I2595" s="38"/>
      <c r="J2595" s="37"/>
      <c r="K2595" s="38"/>
      <c r="L2595" s="37"/>
      <c r="M2595" s="37"/>
      <c r="N2595" s="37"/>
      <c r="O2595" s="37"/>
      <c r="P2595" s="37"/>
      <c r="Q2595" s="37"/>
      <c r="R2595" s="37"/>
      <c r="S2595" s="37"/>
      <c r="T2595" s="37"/>
      <c r="U2595" s="37"/>
      <c r="V2595" s="37"/>
      <c r="W2595" s="37"/>
      <c r="X2595" s="37"/>
      <c r="Y2595" s="39"/>
      <c r="Z2595" s="37"/>
      <c r="AA2595" s="40"/>
      <c r="AB2595" s="78"/>
      <c r="AC2595" s="40"/>
    </row>
    <row r="2596" spans="4:29" x14ac:dyDescent="0.35">
      <c r="D2596" s="37"/>
      <c r="E2596" s="37"/>
      <c r="F2596" s="37"/>
      <c r="G2596" s="37"/>
      <c r="H2596" s="37"/>
      <c r="I2596" s="38"/>
      <c r="J2596" s="37"/>
      <c r="K2596" s="38"/>
      <c r="L2596" s="37"/>
      <c r="M2596" s="37"/>
      <c r="N2596" s="37"/>
      <c r="O2596" s="37"/>
      <c r="P2596" s="37"/>
      <c r="Q2596" s="37"/>
      <c r="R2596" s="37"/>
      <c r="S2596" s="37"/>
      <c r="T2596" s="37"/>
      <c r="U2596" s="37"/>
      <c r="V2596" s="37"/>
      <c r="W2596" s="37"/>
      <c r="X2596" s="37"/>
      <c r="Y2596" s="39"/>
      <c r="Z2596" s="37"/>
      <c r="AA2596" s="40"/>
      <c r="AB2596" s="78"/>
      <c r="AC2596" s="40"/>
    </row>
    <row r="2597" spans="4:29" x14ac:dyDescent="0.35">
      <c r="D2597" s="37"/>
      <c r="E2597" s="37"/>
      <c r="F2597" s="37"/>
      <c r="G2597" s="37"/>
      <c r="H2597" s="37"/>
      <c r="I2597" s="38"/>
      <c r="J2597" s="37"/>
      <c r="K2597" s="38"/>
      <c r="L2597" s="37"/>
      <c r="M2597" s="37"/>
      <c r="N2597" s="37"/>
      <c r="O2597" s="37"/>
      <c r="P2597" s="37"/>
      <c r="Q2597" s="37"/>
      <c r="R2597" s="37"/>
      <c r="S2597" s="37"/>
      <c r="T2597" s="37"/>
      <c r="U2597" s="37"/>
      <c r="V2597" s="37"/>
      <c r="W2597" s="37"/>
      <c r="X2597" s="37"/>
      <c r="Y2597" s="39"/>
      <c r="Z2597" s="37"/>
      <c r="AA2597" s="40"/>
      <c r="AB2597" s="78"/>
      <c r="AC2597" s="40"/>
    </row>
    <row r="2598" spans="4:29" x14ac:dyDescent="0.35">
      <c r="D2598" s="37"/>
      <c r="E2598" s="37"/>
      <c r="F2598" s="37"/>
      <c r="G2598" s="37"/>
      <c r="H2598" s="37"/>
      <c r="I2598" s="38"/>
      <c r="J2598" s="37"/>
      <c r="K2598" s="38"/>
      <c r="L2598" s="37"/>
      <c r="M2598" s="37"/>
      <c r="N2598" s="37"/>
      <c r="O2598" s="37"/>
      <c r="P2598" s="37"/>
      <c r="Q2598" s="37"/>
      <c r="R2598" s="37"/>
      <c r="S2598" s="37"/>
      <c r="T2598" s="37"/>
      <c r="U2598" s="37"/>
      <c r="V2598" s="37"/>
      <c r="W2598" s="37"/>
      <c r="X2598" s="37"/>
      <c r="Y2598" s="39"/>
      <c r="Z2598" s="37"/>
      <c r="AA2598" s="40"/>
      <c r="AB2598" s="78"/>
      <c r="AC2598" s="40"/>
    </row>
    <row r="2599" spans="4:29" x14ac:dyDescent="0.35">
      <c r="D2599" s="37"/>
      <c r="E2599" s="37"/>
      <c r="F2599" s="37"/>
      <c r="G2599" s="37"/>
      <c r="H2599" s="37"/>
      <c r="I2599" s="38"/>
      <c r="J2599" s="37"/>
      <c r="K2599" s="38"/>
      <c r="L2599" s="37"/>
      <c r="M2599" s="37"/>
      <c r="N2599" s="37"/>
      <c r="O2599" s="37"/>
      <c r="P2599" s="37"/>
      <c r="Q2599" s="37"/>
      <c r="R2599" s="37"/>
      <c r="S2599" s="37"/>
      <c r="T2599" s="37"/>
      <c r="U2599" s="37"/>
      <c r="V2599" s="37"/>
      <c r="W2599" s="37"/>
      <c r="X2599" s="37"/>
      <c r="Y2599" s="39"/>
      <c r="Z2599" s="37"/>
      <c r="AA2599" s="40"/>
      <c r="AB2599" s="78"/>
      <c r="AC2599" s="40"/>
    </row>
    <row r="2600" spans="4:29" x14ac:dyDescent="0.35">
      <c r="D2600" s="41"/>
      <c r="E2600" s="41"/>
      <c r="F2600" s="41"/>
      <c r="G2600" s="41"/>
      <c r="H2600" s="41"/>
      <c r="I2600" s="42"/>
      <c r="J2600" s="41"/>
      <c r="K2600" s="42"/>
      <c r="L2600" s="41"/>
      <c r="M2600" s="41"/>
      <c r="N2600" s="41"/>
      <c r="O2600" s="41"/>
      <c r="P2600" s="41"/>
      <c r="Q2600" s="41"/>
      <c r="R2600" s="41"/>
      <c r="S2600" s="41"/>
      <c r="T2600" s="41"/>
      <c r="U2600" s="41"/>
      <c r="V2600" s="41"/>
      <c r="W2600" s="41"/>
      <c r="X2600" s="41"/>
      <c r="Y2600" s="43"/>
      <c r="Z2600" s="41"/>
      <c r="AA2600" s="44"/>
      <c r="AB2600" s="79"/>
      <c r="AC2600" s="44"/>
    </row>
    <row r="2601" spans="4:29" x14ac:dyDescent="0.35">
      <c r="D2601" s="37"/>
      <c r="E2601" s="37"/>
      <c r="F2601" s="37"/>
      <c r="G2601" s="37"/>
      <c r="H2601" s="37"/>
      <c r="I2601" s="38"/>
      <c r="J2601" s="37"/>
      <c r="K2601" s="38"/>
      <c r="L2601" s="37"/>
      <c r="M2601" s="37"/>
      <c r="N2601" s="37"/>
      <c r="O2601" s="37"/>
      <c r="P2601" s="37"/>
      <c r="Q2601" s="37"/>
      <c r="R2601" s="37"/>
      <c r="S2601" s="37"/>
      <c r="T2601" s="37"/>
      <c r="U2601" s="37"/>
      <c r="V2601" s="37"/>
      <c r="W2601" s="37"/>
      <c r="X2601" s="37"/>
      <c r="Y2601" s="39"/>
      <c r="Z2601" s="37"/>
      <c r="AA2601" s="40"/>
      <c r="AB2601" s="78"/>
      <c r="AC2601" s="40"/>
    </row>
    <row r="2602" spans="4:29" x14ac:dyDescent="0.35">
      <c r="D2602" s="37"/>
      <c r="E2602" s="37"/>
      <c r="F2602" s="37"/>
      <c r="G2602" s="37"/>
      <c r="H2602" s="37"/>
      <c r="I2602" s="38"/>
      <c r="J2602" s="37"/>
      <c r="K2602" s="38"/>
      <c r="L2602" s="37"/>
      <c r="M2602" s="37"/>
      <c r="N2602" s="37"/>
      <c r="O2602" s="37"/>
      <c r="P2602" s="37"/>
      <c r="Q2602" s="37"/>
      <c r="R2602" s="37"/>
      <c r="S2602" s="37"/>
      <c r="T2602" s="37"/>
      <c r="U2602" s="37"/>
      <c r="V2602" s="37"/>
      <c r="W2602" s="37"/>
      <c r="X2602" s="37"/>
      <c r="Y2602" s="39"/>
      <c r="Z2602" s="37"/>
      <c r="AA2602" s="40"/>
      <c r="AB2602" s="78"/>
      <c r="AC2602" s="40"/>
    </row>
    <row r="2603" spans="4:29" x14ac:dyDescent="0.35">
      <c r="D2603" s="37"/>
      <c r="E2603" s="37"/>
      <c r="F2603" s="37"/>
      <c r="G2603" s="37"/>
      <c r="H2603" s="37"/>
      <c r="I2603" s="38"/>
      <c r="J2603" s="37"/>
      <c r="K2603" s="38"/>
      <c r="L2603" s="37"/>
      <c r="M2603" s="37"/>
      <c r="N2603" s="37"/>
      <c r="O2603" s="37"/>
      <c r="P2603" s="37"/>
      <c r="Q2603" s="37"/>
      <c r="R2603" s="37"/>
      <c r="S2603" s="37"/>
      <c r="T2603" s="37"/>
      <c r="U2603" s="37"/>
      <c r="V2603" s="37"/>
      <c r="W2603" s="37"/>
      <c r="X2603" s="37"/>
      <c r="Y2603" s="39"/>
      <c r="Z2603" s="37"/>
      <c r="AA2603" s="40"/>
      <c r="AB2603" s="78"/>
      <c r="AC2603" s="40"/>
    </row>
    <row r="2604" spans="4:29" x14ac:dyDescent="0.35">
      <c r="D2604" s="41"/>
      <c r="E2604" s="41"/>
      <c r="F2604" s="41"/>
      <c r="G2604" s="41"/>
      <c r="H2604" s="41"/>
      <c r="I2604" s="42"/>
      <c r="J2604" s="41"/>
      <c r="K2604" s="42"/>
      <c r="L2604" s="41"/>
      <c r="M2604" s="41"/>
      <c r="N2604" s="41"/>
      <c r="O2604" s="41"/>
      <c r="P2604" s="41"/>
      <c r="Q2604" s="41"/>
      <c r="R2604" s="41"/>
      <c r="S2604" s="41"/>
      <c r="T2604" s="41"/>
      <c r="U2604" s="41"/>
      <c r="V2604" s="41"/>
      <c r="W2604" s="41"/>
      <c r="X2604" s="41"/>
      <c r="Y2604" s="43"/>
      <c r="Z2604" s="41"/>
      <c r="AA2604" s="44"/>
      <c r="AB2604" s="79"/>
      <c r="AC2604" s="44"/>
    </row>
    <row r="2605" spans="4:29" x14ac:dyDescent="0.35">
      <c r="D2605" s="37"/>
      <c r="E2605" s="37"/>
      <c r="F2605" s="37"/>
      <c r="G2605" s="37"/>
      <c r="H2605" s="37"/>
      <c r="I2605" s="38"/>
      <c r="J2605" s="37"/>
      <c r="K2605" s="38"/>
      <c r="L2605" s="37"/>
      <c r="M2605" s="37"/>
      <c r="N2605" s="37"/>
      <c r="O2605" s="37"/>
      <c r="P2605" s="37"/>
      <c r="Q2605" s="37"/>
      <c r="R2605" s="37"/>
      <c r="S2605" s="37"/>
      <c r="T2605" s="37"/>
      <c r="U2605" s="37"/>
      <c r="V2605" s="37"/>
      <c r="W2605" s="37"/>
      <c r="X2605" s="37"/>
      <c r="Y2605" s="39"/>
      <c r="Z2605" s="37"/>
      <c r="AA2605" s="40"/>
      <c r="AB2605" s="78"/>
      <c r="AC2605" s="40"/>
    </row>
    <row r="2606" spans="4:29" x14ac:dyDescent="0.35">
      <c r="D2606" s="37"/>
      <c r="E2606" s="37"/>
      <c r="F2606" s="37"/>
      <c r="G2606" s="37"/>
      <c r="H2606" s="37"/>
      <c r="I2606" s="38"/>
      <c r="J2606" s="37"/>
      <c r="K2606" s="38"/>
      <c r="L2606" s="37"/>
      <c r="M2606" s="37"/>
      <c r="N2606" s="37"/>
      <c r="O2606" s="37"/>
      <c r="P2606" s="37"/>
      <c r="Q2606" s="37"/>
      <c r="R2606" s="37"/>
      <c r="S2606" s="37"/>
      <c r="T2606" s="37"/>
      <c r="U2606" s="37"/>
      <c r="V2606" s="37"/>
      <c r="W2606" s="37"/>
      <c r="X2606" s="37"/>
      <c r="Y2606" s="39"/>
      <c r="Z2606" s="37"/>
      <c r="AA2606" s="40"/>
      <c r="AB2606" s="78"/>
      <c r="AC2606" s="40"/>
    </row>
    <row r="2607" spans="4:29" x14ac:dyDescent="0.35">
      <c r="D2607" s="37"/>
      <c r="E2607" s="37"/>
      <c r="F2607" s="37"/>
      <c r="G2607" s="37"/>
      <c r="H2607" s="37"/>
      <c r="I2607" s="38"/>
      <c r="J2607" s="37"/>
      <c r="K2607" s="38"/>
      <c r="L2607" s="37"/>
      <c r="M2607" s="37"/>
      <c r="N2607" s="37"/>
      <c r="O2607" s="37"/>
      <c r="P2607" s="37"/>
      <c r="Q2607" s="37"/>
      <c r="R2607" s="37"/>
      <c r="S2607" s="37"/>
      <c r="T2607" s="37"/>
      <c r="U2607" s="37"/>
      <c r="V2607" s="37"/>
      <c r="W2607" s="37"/>
      <c r="X2607" s="37"/>
      <c r="Y2607" s="39"/>
      <c r="Z2607" s="37"/>
      <c r="AA2607" s="40"/>
      <c r="AB2607" s="78"/>
      <c r="AC2607" s="40"/>
    </row>
    <row r="2608" spans="4:29" x14ac:dyDescent="0.35">
      <c r="D2608" s="41"/>
      <c r="E2608" s="41"/>
      <c r="F2608" s="41"/>
      <c r="G2608" s="41"/>
      <c r="H2608" s="41"/>
      <c r="I2608" s="42"/>
      <c r="J2608" s="41"/>
      <c r="K2608" s="42"/>
      <c r="L2608" s="41"/>
      <c r="M2608" s="41"/>
      <c r="N2608" s="41"/>
      <c r="O2608" s="41"/>
      <c r="P2608" s="41"/>
      <c r="Q2608" s="41"/>
      <c r="R2608" s="41"/>
      <c r="S2608" s="41"/>
      <c r="T2608" s="41"/>
      <c r="U2608" s="41"/>
      <c r="V2608" s="41"/>
      <c r="W2608" s="41"/>
      <c r="X2608" s="41"/>
      <c r="Y2608" s="43"/>
      <c r="Z2608" s="41"/>
      <c r="AA2608" s="44"/>
      <c r="AB2608" s="79"/>
      <c r="AC2608" s="44"/>
    </row>
    <row r="2609" spans="4:29" x14ac:dyDescent="0.35">
      <c r="D2609" s="37"/>
      <c r="E2609" s="37"/>
      <c r="F2609" s="37"/>
      <c r="G2609" s="37"/>
      <c r="H2609" s="37"/>
      <c r="I2609" s="38"/>
      <c r="J2609" s="37"/>
      <c r="K2609" s="38"/>
      <c r="L2609" s="37"/>
      <c r="M2609" s="37"/>
      <c r="N2609" s="37"/>
      <c r="O2609" s="37"/>
      <c r="P2609" s="37"/>
      <c r="Q2609" s="37"/>
      <c r="R2609" s="37"/>
      <c r="S2609" s="37"/>
      <c r="T2609" s="37"/>
      <c r="U2609" s="37"/>
      <c r="V2609" s="37"/>
      <c r="W2609" s="37"/>
      <c r="X2609" s="37"/>
      <c r="Y2609" s="39"/>
      <c r="Z2609" s="37"/>
      <c r="AA2609" s="40"/>
      <c r="AB2609" s="78"/>
      <c r="AC2609" s="40"/>
    </row>
    <row r="2610" spans="4:29" x14ac:dyDescent="0.35">
      <c r="D2610" s="37"/>
      <c r="E2610" s="37"/>
      <c r="F2610" s="37"/>
      <c r="G2610" s="37"/>
      <c r="H2610" s="37"/>
      <c r="I2610" s="38"/>
      <c r="J2610" s="37"/>
      <c r="K2610" s="38"/>
      <c r="L2610" s="37"/>
      <c r="M2610" s="37"/>
      <c r="N2610" s="37"/>
      <c r="O2610" s="37"/>
      <c r="P2610" s="37"/>
      <c r="Q2610" s="37"/>
      <c r="R2610" s="37"/>
      <c r="S2610" s="37"/>
      <c r="T2610" s="37"/>
      <c r="U2610" s="37"/>
      <c r="V2610" s="37"/>
      <c r="W2610" s="37"/>
      <c r="X2610" s="37"/>
      <c r="Y2610" s="39"/>
      <c r="Z2610" s="37"/>
      <c r="AA2610" s="40"/>
      <c r="AB2610" s="78"/>
      <c r="AC2610" s="40"/>
    </row>
    <row r="2611" spans="4:29" x14ac:dyDescent="0.35">
      <c r="D2611" s="41"/>
      <c r="E2611" s="41"/>
      <c r="F2611" s="41"/>
      <c r="G2611" s="41"/>
      <c r="H2611" s="41"/>
      <c r="I2611" s="42"/>
      <c r="J2611" s="41"/>
      <c r="K2611" s="42"/>
      <c r="L2611" s="41"/>
      <c r="M2611" s="41"/>
      <c r="N2611" s="41"/>
      <c r="O2611" s="41"/>
      <c r="P2611" s="41"/>
      <c r="Q2611" s="41"/>
      <c r="R2611" s="41"/>
      <c r="S2611" s="41"/>
      <c r="T2611" s="41"/>
      <c r="U2611" s="41"/>
      <c r="V2611" s="41"/>
      <c r="W2611" s="41"/>
      <c r="X2611" s="41"/>
      <c r="Y2611" s="43"/>
      <c r="Z2611" s="41"/>
      <c r="AA2611" s="44"/>
      <c r="AB2611" s="79"/>
      <c r="AC2611" s="44"/>
    </row>
    <row r="2612" spans="4:29" x14ac:dyDescent="0.35">
      <c r="D2612" s="41"/>
      <c r="E2612" s="41"/>
      <c r="F2612" s="41"/>
      <c r="G2612" s="41"/>
      <c r="H2612" s="41"/>
      <c r="I2612" s="42"/>
      <c r="J2612" s="41"/>
      <c r="K2612" s="42"/>
      <c r="L2612" s="41"/>
      <c r="M2612" s="41"/>
      <c r="N2612" s="41"/>
      <c r="O2612" s="41"/>
      <c r="P2612" s="41"/>
      <c r="Q2612" s="41"/>
      <c r="R2612" s="41"/>
      <c r="S2612" s="41"/>
      <c r="T2612" s="41"/>
      <c r="U2612" s="41"/>
      <c r="V2612" s="41"/>
      <c r="W2612" s="41"/>
      <c r="X2612" s="41"/>
      <c r="Y2612" s="43"/>
      <c r="Z2612" s="41"/>
      <c r="AA2612" s="44"/>
      <c r="AB2612" s="79"/>
      <c r="AC2612" s="44"/>
    </row>
    <row r="2613" spans="4:29" x14ac:dyDescent="0.35">
      <c r="D2613" s="37"/>
      <c r="E2613" s="37"/>
      <c r="F2613" s="37"/>
      <c r="G2613" s="37"/>
      <c r="H2613" s="37"/>
      <c r="I2613" s="38"/>
      <c r="J2613" s="37"/>
      <c r="K2613" s="38"/>
      <c r="L2613" s="37"/>
      <c r="M2613" s="37"/>
      <c r="N2613" s="37"/>
      <c r="O2613" s="37"/>
      <c r="P2613" s="37"/>
      <c r="Q2613" s="37"/>
      <c r="R2613" s="37"/>
      <c r="S2613" s="37"/>
      <c r="T2613" s="37"/>
      <c r="U2613" s="37"/>
      <c r="V2613" s="37"/>
      <c r="W2613" s="37"/>
      <c r="X2613" s="37"/>
      <c r="Y2613" s="39"/>
      <c r="Z2613" s="37"/>
      <c r="AA2613" s="40"/>
      <c r="AB2613" s="78"/>
      <c r="AC2613" s="40"/>
    </row>
    <row r="2614" spans="4:29" x14ac:dyDescent="0.35">
      <c r="D2614" s="37"/>
      <c r="E2614" s="37"/>
      <c r="F2614" s="37"/>
      <c r="G2614" s="37"/>
      <c r="H2614" s="37"/>
      <c r="I2614" s="38"/>
      <c r="J2614" s="37"/>
      <c r="K2614" s="38"/>
      <c r="L2614" s="37"/>
      <c r="M2614" s="37"/>
      <c r="N2614" s="37"/>
      <c r="O2614" s="37"/>
      <c r="P2614" s="37"/>
      <c r="Q2614" s="37"/>
      <c r="R2614" s="37"/>
      <c r="S2614" s="37"/>
      <c r="T2614" s="37"/>
      <c r="U2614" s="37"/>
      <c r="V2614" s="37"/>
      <c r="W2614" s="37"/>
      <c r="X2614" s="37"/>
      <c r="Y2614" s="39"/>
      <c r="Z2614" s="37"/>
      <c r="AA2614" s="40"/>
      <c r="AB2614" s="78"/>
      <c r="AC2614" s="40"/>
    </row>
    <row r="2615" spans="4:29" x14ac:dyDescent="0.35">
      <c r="D2615" s="37"/>
      <c r="E2615" s="37"/>
      <c r="F2615" s="37"/>
      <c r="G2615" s="37"/>
      <c r="H2615" s="37"/>
      <c r="I2615" s="38"/>
      <c r="J2615" s="37"/>
      <c r="K2615" s="38"/>
      <c r="L2615" s="37"/>
      <c r="M2615" s="37"/>
      <c r="N2615" s="37"/>
      <c r="O2615" s="37"/>
      <c r="P2615" s="37"/>
      <c r="Q2615" s="37"/>
      <c r="R2615" s="37"/>
      <c r="S2615" s="37"/>
      <c r="T2615" s="37"/>
      <c r="U2615" s="37"/>
      <c r="V2615" s="37"/>
      <c r="W2615" s="37"/>
      <c r="X2615" s="37"/>
      <c r="Y2615" s="39"/>
      <c r="Z2615" s="37"/>
      <c r="AA2615" s="40"/>
      <c r="AB2615" s="78"/>
      <c r="AC2615" s="40"/>
    </row>
    <row r="2616" spans="4:29" x14ac:dyDescent="0.35">
      <c r="D2616" s="37"/>
      <c r="E2616" s="37"/>
      <c r="F2616" s="37"/>
      <c r="G2616" s="37"/>
      <c r="H2616" s="37"/>
      <c r="I2616" s="38"/>
      <c r="J2616" s="37"/>
      <c r="K2616" s="38"/>
      <c r="L2616" s="37"/>
      <c r="M2616" s="37"/>
      <c r="N2616" s="37"/>
      <c r="O2616" s="37"/>
      <c r="P2616" s="37"/>
      <c r="Q2616" s="37"/>
      <c r="R2616" s="37"/>
      <c r="S2616" s="37"/>
      <c r="T2616" s="37"/>
      <c r="U2616" s="37"/>
      <c r="V2616" s="37"/>
      <c r="W2616" s="37"/>
      <c r="X2616" s="37"/>
      <c r="Y2616" s="39"/>
      <c r="Z2616" s="37"/>
      <c r="AA2616" s="40"/>
      <c r="AB2616" s="78"/>
      <c r="AC2616" s="40"/>
    </row>
    <row r="2617" spans="4:29" x14ac:dyDescent="0.35">
      <c r="D2617" s="37"/>
      <c r="E2617" s="37"/>
      <c r="F2617" s="37"/>
      <c r="G2617" s="37"/>
      <c r="H2617" s="37"/>
      <c r="I2617" s="38"/>
      <c r="J2617" s="37"/>
      <c r="K2617" s="38"/>
      <c r="L2617" s="37"/>
      <c r="M2617" s="37"/>
      <c r="N2617" s="37"/>
      <c r="O2617" s="37"/>
      <c r="P2617" s="37"/>
      <c r="Q2617" s="37"/>
      <c r="R2617" s="37"/>
      <c r="S2617" s="37"/>
      <c r="T2617" s="37"/>
      <c r="U2617" s="37"/>
      <c r="V2617" s="37"/>
      <c r="W2617" s="37"/>
      <c r="X2617" s="37"/>
      <c r="Y2617" s="39"/>
      <c r="Z2617" s="37"/>
      <c r="AA2617" s="40"/>
      <c r="AB2617" s="78"/>
      <c r="AC2617" s="40"/>
    </row>
    <row r="2618" spans="4:29" x14ac:dyDescent="0.35">
      <c r="D2618" s="37"/>
      <c r="E2618" s="37"/>
      <c r="F2618" s="37"/>
      <c r="G2618" s="37"/>
      <c r="H2618" s="37"/>
      <c r="I2618" s="38"/>
      <c r="J2618" s="37"/>
      <c r="K2618" s="38"/>
      <c r="L2618" s="37"/>
      <c r="M2618" s="37"/>
      <c r="N2618" s="37"/>
      <c r="O2618" s="37"/>
      <c r="P2618" s="37"/>
      <c r="Q2618" s="37"/>
      <c r="R2618" s="37"/>
      <c r="S2618" s="37"/>
      <c r="T2618" s="37"/>
      <c r="U2618" s="37"/>
      <c r="V2618" s="37"/>
      <c r="W2618" s="37"/>
      <c r="X2618" s="37"/>
      <c r="Y2618" s="39"/>
      <c r="Z2618" s="37"/>
      <c r="AA2618" s="40"/>
      <c r="AB2618" s="78"/>
      <c r="AC2618" s="40"/>
    </row>
    <row r="2619" spans="4:29" x14ac:dyDescent="0.35">
      <c r="D2619" s="37"/>
      <c r="E2619" s="37"/>
      <c r="F2619" s="37"/>
      <c r="G2619" s="37"/>
      <c r="H2619" s="37"/>
      <c r="I2619" s="38"/>
      <c r="J2619" s="37"/>
      <c r="K2619" s="38"/>
      <c r="L2619" s="37"/>
      <c r="M2619" s="37"/>
      <c r="N2619" s="37"/>
      <c r="O2619" s="37"/>
      <c r="P2619" s="37"/>
      <c r="Q2619" s="37"/>
      <c r="R2619" s="37"/>
      <c r="S2619" s="37"/>
      <c r="T2619" s="37"/>
      <c r="U2619" s="37"/>
      <c r="V2619" s="37"/>
      <c r="W2619" s="37"/>
      <c r="X2619" s="37"/>
      <c r="Y2619" s="39"/>
      <c r="Z2619" s="37"/>
      <c r="AA2619" s="40"/>
      <c r="AB2619" s="78"/>
      <c r="AC2619" s="40"/>
    </row>
    <row r="2620" spans="4:29" x14ac:dyDescent="0.35">
      <c r="D2620" s="41"/>
      <c r="E2620" s="41"/>
      <c r="F2620" s="41"/>
      <c r="G2620" s="41"/>
      <c r="H2620" s="41"/>
      <c r="I2620" s="42"/>
      <c r="J2620" s="41"/>
      <c r="K2620" s="42"/>
      <c r="L2620" s="41"/>
      <c r="M2620" s="41"/>
      <c r="N2620" s="41"/>
      <c r="O2620" s="41"/>
      <c r="P2620" s="41"/>
      <c r="Q2620" s="41"/>
      <c r="R2620" s="41"/>
      <c r="S2620" s="41"/>
      <c r="T2620" s="41"/>
      <c r="U2620" s="41"/>
      <c r="V2620" s="41"/>
      <c r="W2620" s="41"/>
      <c r="X2620" s="41"/>
      <c r="Y2620" s="43"/>
      <c r="Z2620" s="41"/>
      <c r="AA2620" s="44"/>
      <c r="AB2620" s="79"/>
      <c r="AC2620" s="44"/>
    </row>
    <row r="2621" spans="4:29" x14ac:dyDescent="0.35">
      <c r="D2621" s="37"/>
      <c r="E2621" s="37"/>
      <c r="F2621" s="37"/>
      <c r="G2621" s="37"/>
      <c r="H2621" s="37"/>
      <c r="I2621" s="38"/>
      <c r="J2621" s="37"/>
      <c r="K2621" s="38"/>
      <c r="L2621" s="37"/>
      <c r="M2621" s="37"/>
      <c r="N2621" s="37"/>
      <c r="O2621" s="37"/>
      <c r="P2621" s="37"/>
      <c r="Q2621" s="37"/>
      <c r="R2621" s="37"/>
      <c r="S2621" s="37"/>
      <c r="T2621" s="37"/>
      <c r="U2621" s="37"/>
      <c r="V2621" s="37"/>
      <c r="W2621" s="37"/>
      <c r="X2621" s="37"/>
      <c r="Y2621" s="39"/>
      <c r="Z2621" s="37"/>
      <c r="AA2621" s="40"/>
      <c r="AB2621" s="78"/>
      <c r="AC2621" s="40"/>
    </row>
    <row r="2622" spans="4:29" x14ac:dyDescent="0.35">
      <c r="D2622" s="41"/>
      <c r="E2622" s="41"/>
      <c r="F2622" s="41"/>
      <c r="G2622" s="41"/>
      <c r="H2622" s="41"/>
      <c r="I2622" s="42"/>
      <c r="J2622" s="41"/>
      <c r="K2622" s="42"/>
      <c r="L2622" s="41"/>
      <c r="M2622" s="41"/>
      <c r="N2622" s="41"/>
      <c r="O2622" s="41"/>
      <c r="P2622" s="41"/>
      <c r="Q2622" s="41"/>
      <c r="R2622" s="41"/>
      <c r="S2622" s="41"/>
      <c r="T2622" s="41"/>
      <c r="U2622" s="41"/>
      <c r="V2622" s="41"/>
      <c r="W2622" s="41"/>
      <c r="X2622" s="41"/>
      <c r="Y2622" s="43"/>
      <c r="Z2622" s="41"/>
      <c r="AA2622" s="44"/>
      <c r="AB2622" s="79"/>
      <c r="AC2622" s="44"/>
    </row>
    <row r="2623" spans="4:29" x14ac:dyDescent="0.35">
      <c r="D2623" s="37"/>
      <c r="E2623" s="37"/>
      <c r="F2623" s="37"/>
      <c r="G2623" s="37"/>
      <c r="H2623" s="37"/>
      <c r="I2623" s="38"/>
      <c r="J2623" s="37"/>
      <c r="K2623" s="38"/>
      <c r="L2623" s="37"/>
      <c r="M2623" s="37"/>
      <c r="N2623" s="37"/>
      <c r="O2623" s="37"/>
      <c r="P2623" s="37"/>
      <c r="Q2623" s="37"/>
      <c r="R2623" s="37"/>
      <c r="S2623" s="37"/>
      <c r="T2623" s="37"/>
      <c r="U2623" s="37"/>
      <c r="V2623" s="37"/>
      <c r="W2623" s="37"/>
      <c r="X2623" s="37"/>
      <c r="Y2623" s="39"/>
      <c r="Z2623" s="37"/>
      <c r="AA2623" s="40"/>
      <c r="AB2623" s="78"/>
      <c r="AC2623" s="40"/>
    </row>
    <row r="2624" spans="4:29" x14ac:dyDescent="0.35">
      <c r="D2624" s="37"/>
      <c r="E2624" s="37"/>
      <c r="F2624" s="37"/>
      <c r="G2624" s="37"/>
      <c r="H2624" s="37"/>
      <c r="I2624" s="38"/>
      <c r="J2624" s="37"/>
      <c r="K2624" s="38"/>
      <c r="L2624" s="37"/>
      <c r="M2624" s="37"/>
      <c r="N2624" s="37"/>
      <c r="O2624" s="37"/>
      <c r="P2624" s="37"/>
      <c r="Q2624" s="37"/>
      <c r="R2624" s="37"/>
      <c r="S2624" s="37"/>
      <c r="T2624" s="37"/>
      <c r="U2624" s="37"/>
      <c r="V2624" s="37"/>
      <c r="W2624" s="37"/>
      <c r="X2624" s="37"/>
      <c r="Y2624" s="39"/>
      <c r="Z2624" s="37"/>
      <c r="AA2624" s="40"/>
      <c r="AB2624" s="78"/>
      <c r="AC2624" s="40"/>
    </row>
    <row r="2625" spans="4:29" x14ac:dyDescent="0.35">
      <c r="D2625" s="37"/>
      <c r="E2625" s="37"/>
      <c r="F2625" s="37"/>
      <c r="G2625" s="37"/>
      <c r="H2625" s="37"/>
      <c r="I2625" s="38"/>
      <c r="J2625" s="37"/>
      <c r="K2625" s="38"/>
      <c r="L2625" s="37"/>
      <c r="M2625" s="37"/>
      <c r="N2625" s="37"/>
      <c r="O2625" s="37"/>
      <c r="P2625" s="37"/>
      <c r="Q2625" s="37"/>
      <c r="R2625" s="37"/>
      <c r="S2625" s="37"/>
      <c r="T2625" s="37"/>
      <c r="U2625" s="37"/>
      <c r="V2625" s="37"/>
      <c r="W2625" s="37"/>
      <c r="X2625" s="37"/>
      <c r="Y2625" s="39"/>
      <c r="Z2625" s="37"/>
      <c r="AA2625" s="40"/>
      <c r="AB2625" s="78"/>
      <c r="AC2625" s="40"/>
    </row>
    <row r="2626" spans="4:29" x14ac:dyDescent="0.35">
      <c r="D2626" s="37"/>
      <c r="E2626" s="37"/>
      <c r="F2626" s="37"/>
      <c r="G2626" s="37"/>
      <c r="H2626" s="37"/>
      <c r="I2626" s="38"/>
      <c r="J2626" s="37"/>
      <c r="K2626" s="38"/>
      <c r="L2626" s="37"/>
      <c r="M2626" s="37"/>
      <c r="N2626" s="37"/>
      <c r="O2626" s="37"/>
      <c r="P2626" s="37"/>
      <c r="Q2626" s="37"/>
      <c r="R2626" s="37"/>
      <c r="S2626" s="37"/>
      <c r="T2626" s="37"/>
      <c r="U2626" s="37"/>
      <c r="V2626" s="37"/>
      <c r="W2626" s="37"/>
      <c r="X2626" s="37"/>
      <c r="Y2626" s="39"/>
      <c r="Z2626" s="37"/>
      <c r="AA2626" s="40"/>
      <c r="AB2626" s="78"/>
      <c r="AC2626" s="40"/>
    </row>
    <row r="2627" spans="4:29" x14ac:dyDescent="0.35">
      <c r="D2627" s="37"/>
      <c r="E2627" s="37"/>
      <c r="F2627" s="37"/>
      <c r="G2627" s="37"/>
      <c r="H2627" s="37"/>
      <c r="I2627" s="38"/>
      <c r="J2627" s="37"/>
      <c r="K2627" s="38"/>
      <c r="L2627" s="37"/>
      <c r="M2627" s="37"/>
      <c r="N2627" s="37"/>
      <c r="O2627" s="37"/>
      <c r="P2627" s="37"/>
      <c r="Q2627" s="37"/>
      <c r="R2627" s="37"/>
      <c r="S2627" s="37"/>
      <c r="T2627" s="37"/>
      <c r="U2627" s="37"/>
      <c r="V2627" s="37"/>
      <c r="W2627" s="37"/>
      <c r="X2627" s="37"/>
      <c r="Y2627" s="39"/>
      <c r="Z2627" s="37"/>
      <c r="AA2627" s="40"/>
      <c r="AB2627" s="78"/>
      <c r="AC2627" s="40"/>
    </row>
    <row r="2628" spans="4:29" x14ac:dyDescent="0.35">
      <c r="D2628" s="37"/>
      <c r="E2628" s="37"/>
      <c r="F2628" s="37"/>
      <c r="G2628" s="37"/>
      <c r="H2628" s="37"/>
      <c r="I2628" s="38"/>
      <c r="J2628" s="37"/>
      <c r="K2628" s="38"/>
      <c r="L2628" s="37"/>
      <c r="M2628" s="37"/>
      <c r="N2628" s="37"/>
      <c r="O2628" s="37"/>
      <c r="P2628" s="37"/>
      <c r="Q2628" s="37"/>
      <c r="R2628" s="37"/>
      <c r="S2628" s="37"/>
      <c r="T2628" s="37"/>
      <c r="U2628" s="37"/>
      <c r="V2628" s="37"/>
      <c r="W2628" s="37"/>
      <c r="X2628" s="37"/>
      <c r="Y2628" s="39"/>
      <c r="Z2628" s="37"/>
      <c r="AA2628" s="40"/>
      <c r="AB2628" s="78"/>
      <c r="AC2628" s="40"/>
    </row>
    <row r="2629" spans="4:29" x14ac:dyDescent="0.35">
      <c r="D2629" s="37"/>
      <c r="E2629" s="37"/>
      <c r="F2629" s="37"/>
      <c r="G2629" s="37"/>
      <c r="H2629" s="37"/>
      <c r="I2629" s="38"/>
      <c r="J2629" s="37"/>
      <c r="K2629" s="38"/>
      <c r="L2629" s="37"/>
      <c r="M2629" s="37"/>
      <c r="N2629" s="37"/>
      <c r="O2629" s="37"/>
      <c r="P2629" s="37"/>
      <c r="Q2629" s="37"/>
      <c r="R2629" s="37"/>
      <c r="S2629" s="37"/>
      <c r="T2629" s="37"/>
      <c r="U2629" s="37"/>
      <c r="V2629" s="37"/>
      <c r="W2629" s="37"/>
      <c r="X2629" s="37"/>
      <c r="Y2629" s="39"/>
      <c r="Z2629" s="37"/>
      <c r="AA2629" s="40"/>
      <c r="AB2629" s="78"/>
      <c r="AC2629" s="40"/>
    </row>
    <row r="2630" spans="4:29" x14ac:dyDescent="0.35">
      <c r="D2630" s="37"/>
      <c r="E2630" s="37"/>
      <c r="F2630" s="37"/>
      <c r="G2630" s="37"/>
      <c r="H2630" s="37"/>
      <c r="I2630" s="38"/>
      <c r="J2630" s="37"/>
      <c r="K2630" s="38"/>
      <c r="L2630" s="37"/>
      <c r="M2630" s="37"/>
      <c r="N2630" s="37"/>
      <c r="O2630" s="37"/>
      <c r="P2630" s="37"/>
      <c r="Q2630" s="37"/>
      <c r="R2630" s="37"/>
      <c r="S2630" s="37"/>
      <c r="T2630" s="37"/>
      <c r="U2630" s="37"/>
      <c r="V2630" s="37"/>
      <c r="W2630" s="37"/>
      <c r="X2630" s="37"/>
      <c r="Y2630" s="39"/>
      <c r="Z2630" s="37"/>
      <c r="AA2630" s="40"/>
      <c r="AB2630" s="78"/>
      <c r="AC2630" s="40"/>
    </row>
    <row r="2631" spans="4:29" x14ac:dyDescent="0.35">
      <c r="D2631" s="41"/>
      <c r="E2631" s="41"/>
      <c r="F2631" s="41"/>
      <c r="G2631" s="41"/>
      <c r="H2631" s="41"/>
      <c r="I2631" s="42"/>
      <c r="J2631" s="41"/>
      <c r="K2631" s="42"/>
      <c r="L2631" s="41"/>
      <c r="M2631" s="41"/>
      <c r="N2631" s="41"/>
      <c r="O2631" s="41"/>
      <c r="P2631" s="41"/>
      <c r="Q2631" s="41"/>
      <c r="R2631" s="41"/>
      <c r="S2631" s="41"/>
      <c r="T2631" s="41"/>
      <c r="U2631" s="41"/>
      <c r="V2631" s="41"/>
      <c r="W2631" s="41"/>
      <c r="X2631" s="41"/>
      <c r="Y2631" s="43"/>
      <c r="Z2631" s="41"/>
      <c r="AA2631" s="44"/>
      <c r="AB2631" s="79"/>
      <c r="AC2631" s="44"/>
    </row>
    <row r="2632" spans="4:29" x14ac:dyDescent="0.35">
      <c r="D2632" s="37"/>
      <c r="E2632" s="37"/>
      <c r="F2632" s="37"/>
      <c r="G2632" s="37"/>
      <c r="H2632" s="37"/>
      <c r="I2632" s="38"/>
      <c r="J2632" s="37"/>
      <c r="K2632" s="38"/>
      <c r="L2632" s="37"/>
      <c r="M2632" s="37"/>
      <c r="N2632" s="37"/>
      <c r="O2632" s="37"/>
      <c r="P2632" s="37"/>
      <c r="Q2632" s="37"/>
      <c r="R2632" s="37"/>
      <c r="S2632" s="37"/>
      <c r="T2632" s="37"/>
      <c r="U2632" s="37"/>
      <c r="V2632" s="37"/>
      <c r="W2632" s="37"/>
      <c r="X2632" s="37"/>
      <c r="Y2632" s="39"/>
      <c r="Z2632" s="37"/>
      <c r="AA2632" s="40"/>
      <c r="AB2632" s="78"/>
      <c r="AC2632" s="40"/>
    </row>
    <row r="2633" spans="4:29" x14ac:dyDescent="0.35">
      <c r="D2633" s="37"/>
      <c r="E2633" s="37"/>
      <c r="F2633" s="37"/>
      <c r="G2633" s="37"/>
      <c r="H2633" s="37"/>
      <c r="I2633" s="38"/>
      <c r="J2633" s="37"/>
      <c r="K2633" s="38"/>
      <c r="L2633" s="37"/>
      <c r="M2633" s="37"/>
      <c r="N2633" s="37"/>
      <c r="O2633" s="37"/>
      <c r="P2633" s="37"/>
      <c r="Q2633" s="37"/>
      <c r="R2633" s="37"/>
      <c r="S2633" s="37"/>
      <c r="T2633" s="37"/>
      <c r="U2633" s="37"/>
      <c r="V2633" s="37"/>
      <c r="W2633" s="37"/>
      <c r="X2633" s="37"/>
      <c r="Y2633" s="39"/>
      <c r="Z2633" s="37"/>
      <c r="AA2633" s="40"/>
      <c r="AB2633" s="78"/>
      <c r="AC2633" s="40"/>
    </row>
    <row r="2634" spans="4:29" x14ac:dyDescent="0.35">
      <c r="D2634" s="37"/>
      <c r="E2634" s="37"/>
      <c r="F2634" s="37"/>
      <c r="G2634" s="37"/>
      <c r="H2634" s="37"/>
      <c r="I2634" s="38"/>
      <c r="J2634" s="37"/>
      <c r="K2634" s="38"/>
      <c r="L2634" s="37"/>
      <c r="M2634" s="37"/>
      <c r="N2634" s="37"/>
      <c r="O2634" s="37"/>
      <c r="P2634" s="37"/>
      <c r="Q2634" s="37"/>
      <c r="R2634" s="37"/>
      <c r="S2634" s="37"/>
      <c r="T2634" s="37"/>
      <c r="U2634" s="37"/>
      <c r="V2634" s="37"/>
      <c r="W2634" s="37"/>
      <c r="X2634" s="37"/>
      <c r="Y2634" s="39"/>
      <c r="Z2634" s="37"/>
      <c r="AA2634" s="40"/>
      <c r="AB2634" s="78"/>
      <c r="AC2634" s="40"/>
    </row>
    <row r="2635" spans="4:29" x14ac:dyDescent="0.35">
      <c r="D2635" s="41"/>
      <c r="E2635" s="41"/>
      <c r="F2635" s="41"/>
      <c r="G2635" s="41"/>
      <c r="H2635" s="41"/>
      <c r="I2635" s="42"/>
      <c r="J2635" s="41"/>
      <c r="K2635" s="42"/>
      <c r="L2635" s="41"/>
      <c r="M2635" s="41"/>
      <c r="N2635" s="41"/>
      <c r="O2635" s="41"/>
      <c r="P2635" s="41"/>
      <c r="Q2635" s="41"/>
      <c r="R2635" s="41"/>
      <c r="S2635" s="41"/>
      <c r="T2635" s="41"/>
      <c r="U2635" s="41"/>
      <c r="V2635" s="41"/>
      <c r="W2635" s="41"/>
      <c r="X2635" s="41"/>
      <c r="Y2635" s="43"/>
      <c r="Z2635" s="41"/>
      <c r="AA2635" s="44"/>
      <c r="AB2635" s="79"/>
      <c r="AC2635" s="44"/>
    </row>
    <row r="2636" spans="4:29" x14ac:dyDescent="0.35">
      <c r="D2636" s="37"/>
      <c r="E2636" s="37"/>
      <c r="F2636" s="37"/>
      <c r="G2636" s="37"/>
      <c r="H2636" s="37"/>
      <c r="I2636" s="38"/>
      <c r="J2636" s="37"/>
      <c r="K2636" s="38"/>
      <c r="L2636" s="37"/>
      <c r="M2636" s="37"/>
      <c r="N2636" s="37"/>
      <c r="O2636" s="37"/>
      <c r="P2636" s="37"/>
      <c r="Q2636" s="37"/>
      <c r="R2636" s="37"/>
      <c r="S2636" s="37"/>
      <c r="T2636" s="37"/>
      <c r="U2636" s="37"/>
      <c r="V2636" s="37"/>
      <c r="W2636" s="37"/>
      <c r="X2636" s="37"/>
      <c r="Y2636" s="39"/>
      <c r="Z2636" s="37"/>
      <c r="AA2636" s="40"/>
      <c r="AB2636" s="78"/>
      <c r="AC2636" s="40"/>
    </row>
    <row r="2637" spans="4:29" x14ac:dyDescent="0.35">
      <c r="D2637" s="37"/>
      <c r="E2637" s="37"/>
      <c r="F2637" s="37"/>
      <c r="G2637" s="37"/>
      <c r="H2637" s="37"/>
      <c r="I2637" s="38"/>
      <c r="J2637" s="37"/>
      <c r="K2637" s="38"/>
      <c r="L2637" s="37"/>
      <c r="M2637" s="37"/>
      <c r="N2637" s="37"/>
      <c r="O2637" s="37"/>
      <c r="P2637" s="37"/>
      <c r="Q2637" s="37"/>
      <c r="R2637" s="37"/>
      <c r="S2637" s="37"/>
      <c r="T2637" s="37"/>
      <c r="U2637" s="37"/>
      <c r="V2637" s="37"/>
      <c r="W2637" s="37"/>
      <c r="X2637" s="37"/>
      <c r="Y2637" s="39"/>
      <c r="Z2637" s="37"/>
      <c r="AA2637" s="40"/>
      <c r="AB2637" s="78"/>
      <c r="AC2637" s="40"/>
    </row>
    <row r="2638" spans="4:29" x14ac:dyDescent="0.35">
      <c r="D2638" s="37"/>
      <c r="E2638" s="37"/>
      <c r="F2638" s="37"/>
      <c r="G2638" s="37"/>
      <c r="H2638" s="37"/>
      <c r="I2638" s="38"/>
      <c r="J2638" s="37"/>
      <c r="K2638" s="38"/>
      <c r="L2638" s="37"/>
      <c r="M2638" s="37"/>
      <c r="N2638" s="37"/>
      <c r="O2638" s="37"/>
      <c r="P2638" s="37"/>
      <c r="Q2638" s="37"/>
      <c r="R2638" s="37"/>
      <c r="S2638" s="37"/>
      <c r="T2638" s="37"/>
      <c r="U2638" s="37"/>
      <c r="V2638" s="37"/>
      <c r="W2638" s="37"/>
      <c r="X2638" s="37"/>
      <c r="Y2638" s="39"/>
      <c r="Z2638" s="37"/>
      <c r="AA2638" s="40"/>
      <c r="AB2638" s="78"/>
      <c r="AC2638" s="40"/>
    </row>
    <row r="2639" spans="4:29" x14ac:dyDescent="0.35">
      <c r="D2639" s="41"/>
      <c r="E2639" s="41"/>
      <c r="F2639" s="41"/>
      <c r="G2639" s="41"/>
      <c r="H2639" s="41"/>
      <c r="I2639" s="42"/>
      <c r="J2639" s="41"/>
      <c r="K2639" s="42"/>
      <c r="L2639" s="41"/>
      <c r="M2639" s="41"/>
      <c r="N2639" s="41"/>
      <c r="O2639" s="41"/>
      <c r="P2639" s="41"/>
      <c r="Q2639" s="41"/>
      <c r="R2639" s="41"/>
      <c r="S2639" s="41"/>
      <c r="T2639" s="41"/>
      <c r="U2639" s="41"/>
      <c r="V2639" s="41"/>
      <c r="W2639" s="41"/>
      <c r="X2639" s="41"/>
      <c r="Y2639" s="43"/>
      <c r="Z2639" s="41"/>
      <c r="AA2639" s="44"/>
      <c r="AB2639" s="79"/>
      <c r="AC2639" s="44"/>
    </row>
    <row r="2640" spans="4:29" x14ac:dyDescent="0.35">
      <c r="D2640" s="37"/>
      <c r="E2640" s="37"/>
      <c r="F2640" s="37"/>
      <c r="G2640" s="37"/>
      <c r="H2640" s="37"/>
      <c r="I2640" s="38"/>
      <c r="J2640" s="37"/>
      <c r="K2640" s="38"/>
      <c r="L2640" s="37"/>
      <c r="M2640" s="37"/>
      <c r="N2640" s="37"/>
      <c r="O2640" s="37"/>
      <c r="P2640" s="37"/>
      <c r="Q2640" s="37"/>
      <c r="R2640" s="37"/>
      <c r="S2640" s="37"/>
      <c r="T2640" s="37"/>
      <c r="U2640" s="37"/>
      <c r="V2640" s="37"/>
      <c r="W2640" s="37"/>
      <c r="X2640" s="37"/>
      <c r="Y2640" s="39"/>
      <c r="Z2640" s="37"/>
      <c r="AA2640" s="40"/>
      <c r="AB2640" s="78"/>
      <c r="AC2640" s="40"/>
    </row>
    <row r="2641" spans="4:29" x14ac:dyDescent="0.35">
      <c r="D2641" s="37"/>
      <c r="E2641" s="37"/>
      <c r="F2641" s="37"/>
      <c r="G2641" s="37"/>
      <c r="H2641" s="37"/>
      <c r="I2641" s="38"/>
      <c r="J2641" s="37"/>
      <c r="K2641" s="38"/>
      <c r="L2641" s="37"/>
      <c r="M2641" s="37"/>
      <c r="N2641" s="37"/>
      <c r="O2641" s="37"/>
      <c r="P2641" s="37"/>
      <c r="Q2641" s="37"/>
      <c r="R2641" s="37"/>
      <c r="S2641" s="37"/>
      <c r="T2641" s="37"/>
      <c r="U2641" s="37"/>
      <c r="V2641" s="37"/>
      <c r="W2641" s="37"/>
      <c r="X2641" s="37"/>
      <c r="Y2641" s="39"/>
      <c r="Z2641" s="37"/>
      <c r="AA2641" s="40"/>
      <c r="AB2641" s="78"/>
      <c r="AC2641" s="40"/>
    </row>
    <row r="2642" spans="4:29" x14ac:dyDescent="0.35">
      <c r="D2642" s="37"/>
      <c r="E2642" s="37"/>
      <c r="F2642" s="37"/>
      <c r="G2642" s="37"/>
      <c r="H2642" s="37"/>
      <c r="I2642" s="38"/>
      <c r="J2642" s="37"/>
      <c r="K2642" s="38"/>
      <c r="L2642" s="37"/>
      <c r="M2642" s="37"/>
      <c r="N2642" s="37"/>
      <c r="O2642" s="37"/>
      <c r="P2642" s="37"/>
      <c r="Q2642" s="37"/>
      <c r="R2642" s="37"/>
      <c r="S2642" s="37"/>
      <c r="T2642" s="37"/>
      <c r="U2642" s="37"/>
      <c r="V2642" s="37"/>
      <c r="W2642" s="37"/>
      <c r="X2642" s="37"/>
      <c r="Y2642" s="39"/>
      <c r="Z2642" s="37"/>
      <c r="AA2642" s="40"/>
      <c r="AB2642" s="78"/>
      <c r="AC2642" s="40"/>
    </row>
    <row r="2643" spans="4:29" x14ac:dyDescent="0.35">
      <c r="D2643" s="41"/>
      <c r="E2643" s="41"/>
      <c r="F2643" s="41"/>
      <c r="G2643" s="41"/>
      <c r="H2643" s="41"/>
      <c r="I2643" s="42"/>
      <c r="J2643" s="41"/>
      <c r="K2643" s="42"/>
      <c r="L2643" s="41"/>
      <c r="M2643" s="41"/>
      <c r="N2643" s="41"/>
      <c r="O2643" s="41"/>
      <c r="P2643" s="41"/>
      <c r="Q2643" s="41"/>
      <c r="R2643" s="41"/>
      <c r="S2643" s="41"/>
      <c r="T2643" s="41"/>
      <c r="U2643" s="41"/>
      <c r="V2643" s="41"/>
      <c r="W2643" s="41"/>
      <c r="X2643" s="41"/>
      <c r="Y2643" s="43"/>
      <c r="Z2643" s="41"/>
      <c r="AA2643" s="44"/>
      <c r="AB2643" s="79"/>
      <c r="AC2643" s="44"/>
    </row>
    <row r="2644" spans="4:29" x14ac:dyDescent="0.35">
      <c r="D2644" s="37"/>
      <c r="E2644" s="37"/>
      <c r="F2644" s="37"/>
      <c r="G2644" s="37"/>
      <c r="H2644" s="37"/>
      <c r="I2644" s="38"/>
      <c r="J2644" s="37"/>
      <c r="K2644" s="38"/>
      <c r="L2644" s="37"/>
      <c r="M2644" s="37"/>
      <c r="N2644" s="37"/>
      <c r="O2644" s="37"/>
      <c r="P2644" s="37"/>
      <c r="Q2644" s="37"/>
      <c r="R2644" s="37"/>
      <c r="S2644" s="37"/>
      <c r="T2644" s="37"/>
      <c r="U2644" s="37"/>
      <c r="V2644" s="37"/>
      <c r="W2644" s="37"/>
      <c r="X2644" s="37"/>
      <c r="Y2644" s="39"/>
      <c r="Z2644" s="37"/>
      <c r="AA2644" s="40"/>
      <c r="AB2644" s="78"/>
      <c r="AC2644" s="40"/>
    </row>
    <row r="2645" spans="4:29" x14ac:dyDescent="0.35">
      <c r="D2645" s="37"/>
      <c r="E2645" s="37"/>
      <c r="F2645" s="37"/>
      <c r="G2645" s="37"/>
      <c r="H2645" s="37"/>
      <c r="I2645" s="38"/>
      <c r="J2645" s="37"/>
      <c r="K2645" s="38"/>
      <c r="L2645" s="37"/>
      <c r="M2645" s="37"/>
      <c r="N2645" s="37"/>
      <c r="O2645" s="37"/>
      <c r="P2645" s="37"/>
      <c r="Q2645" s="37"/>
      <c r="R2645" s="37"/>
      <c r="S2645" s="37"/>
      <c r="T2645" s="37"/>
      <c r="U2645" s="37"/>
      <c r="V2645" s="37"/>
      <c r="W2645" s="37"/>
      <c r="X2645" s="37"/>
      <c r="Y2645" s="39"/>
      <c r="Z2645" s="37"/>
      <c r="AA2645" s="40"/>
      <c r="AB2645" s="78"/>
      <c r="AC2645" s="40"/>
    </row>
    <row r="2646" spans="4:29" x14ac:dyDescent="0.35">
      <c r="D2646" s="37"/>
      <c r="E2646" s="37"/>
      <c r="F2646" s="37"/>
      <c r="G2646" s="37"/>
      <c r="H2646" s="37"/>
      <c r="I2646" s="38"/>
      <c r="J2646" s="37"/>
      <c r="K2646" s="38"/>
      <c r="L2646" s="37"/>
      <c r="M2646" s="37"/>
      <c r="N2646" s="37"/>
      <c r="O2646" s="37"/>
      <c r="P2646" s="37"/>
      <c r="Q2646" s="37"/>
      <c r="R2646" s="37"/>
      <c r="S2646" s="37"/>
      <c r="T2646" s="37"/>
      <c r="U2646" s="37"/>
      <c r="V2646" s="37"/>
      <c r="W2646" s="37"/>
      <c r="X2646" s="37"/>
      <c r="Y2646" s="39"/>
      <c r="Z2646" s="37"/>
      <c r="AA2646" s="40"/>
      <c r="AB2646" s="78"/>
      <c r="AC2646" s="40"/>
    </row>
    <row r="2647" spans="4:29" x14ac:dyDescent="0.35">
      <c r="D2647" s="41"/>
      <c r="E2647" s="41"/>
      <c r="F2647" s="41"/>
      <c r="G2647" s="41"/>
      <c r="H2647" s="41"/>
      <c r="I2647" s="42"/>
      <c r="J2647" s="41"/>
      <c r="K2647" s="42"/>
      <c r="L2647" s="41"/>
      <c r="M2647" s="41"/>
      <c r="N2647" s="41"/>
      <c r="O2647" s="41"/>
      <c r="P2647" s="41"/>
      <c r="Q2647" s="41"/>
      <c r="R2647" s="41"/>
      <c r="S2647" s="41"/>
      <c r="T2647" s="41"/>
      <c r="U2647" s="41"/>
      <c r="V2647" s="41"/>
      <c r="W2647" s="41"/>
      <c r="X2647" s="41"/>
      <c r="Y2647" s="43"/>
      <c r="Z2647" s="41"/>
      <c r="AA2647" s="44"/>
      <c r="AB2647" s="79"/>
      <c r="AC2647" s="44"/>
    </row>
    <row r="2648" spans="4:29" x14ac:dyDescent="0.35">
      <c r="D2648" s="41"/>
      <c r="E2648" s="41"/>
      <c r="F2648" s="41"/>
      <c r="G2648" s="41"/>
      <c r="H2648" s="41"/>
      <c r="I2648" s="42"/>
      <c r="J2648" s="41"/>
      <c r="K2648" s="42"/>
      <c r="L2648" s="41"/>
      <c r="M2648" s="41"/>
      <c r="N2648" s="41"/>
      <c r="O2648" s="41"/>
      <c r="P2648" s="41"/>
      <c r="Q2648" s="41"/>
      <c r="R2648" s="41"/>
      <c r="S2648" s="41"/>
      <c r="T2648" s="41"/>
      <c r="U2648" s="41"/>
      <c r="V2648" s="41"/>
      <c r="W2648" s="41"/>
      <c r="X2648" s="41"/>
      <c r="Y2648" s="43"/>
      <c r="Z2648" s="41"/>
      <c r="AA2648" s="44"/>
      <c r="AB2648" s="79"/>
      <c r="AC2648" s="44"/>
    </row>
    <row r="2649" spans="4:29" x14ac:dyDescent="0.35">
      <c r="D2649" s="37"/>
      <c r="E2649" s="37"/>
      <c r="F2649" s="37"/>
      <c r="G2649" s="37"/>
      <c r="H2649" s="37"/>
      <c r="I2649" s="38"/>
      <c r="J2649" s="37"/>
      <c r="K2649" s="38"/>
      <c r="L2649" s="37"/>
      <c r="M2649" s="37"/>
      <c r="N2649" s="37"/>
      <c r="O2649" s="37"/>
      <c r="P2649" s="37"/>
      <c r="Q2649" s="37"/>
      <c r="R2649" s="37"/>
      <c r="S2649" s="37"/>
      <c r="T2649" s="37"/>
      <c r="U2649" s="37"/>
      <c r="V2649" s="37"/>
      <c r="W2649" s="37"/>
      <c r="X2649" s="37"/>
      <c r="Y2649" s="39"/>
      <c r="Z2649" s="37"/>
      <c r="AA2649" s="40"/>
      <c r="AB2649" s="78"/>
      <c r="AC2649" s="40"/>
    </row>
    <row r="2650" spans="4:29" x14ac:dyDescent="0.35">
      <c r="D2650" s="37"/>
      <c r="E2650" s="37"/>
      <c r="F2650" s="37"/>
      <c r="G2650" s="37"/>
      <c r="H2650" s="37"/>
      <c r="I2650" s="38"/>
      <c r="J2650" s="37"/>
      <c r="K2650" s="38"/>
      <c r="L2650" s="37"/>
      <c r="M2650" s="37"/>
      <c r="N2650" s="37"/>
      <c r="O2650" s="37"/>
      <c r="P2650" s="37"/>
      <c r="Q2650" s="37"/>
      <c r="R2650" s="37"/>
      <c r="S2650" s="37"/>
      <c r="T2650" s="37"/>
      <c r="U2650" s="37"/>
      <c r="V2650" s="37"/>
      <c r="W2650" s="37"/>
      <c r="X2650" s="37"/>
      <c r="Y2650" s="39"/>
      <c r="Z2650" s="37"/>
      <c r="AA2650" s="40"/>
      <c r="AB2650" s="78"/>
      <c r="AC2650" s="40"/>
    </row>
    <row r="2651" spans="4:29" x14ac:dyDescent="0.35">
      <c r="D2651" s="37"/>
      <c r="E2651" s="37"/>
      <c r="F2651" s="37"/>
      <c r="G2651" s="37"/>
      <c r="H2651" s="37"/>
      <c r="I2651" s="38"/>
      <c r="J2651" s="37"/>
      <c r="K2651" s="38"/>
      <c r="L2651" s="37"/>
      <c r="M2651" s="37"/>
      <c r="N2651" s="37"/>
      <c r="O2651" s="37"/>
      <c r="P2651" s="37"/>
      <c r="Q2651" s="37"/>
      <c r="R2651" s="37"/>
      <c r="S2651" s="37"/>
      <c r="T2651" s="37"/>
      <c r="U2651" s="37"/>
      <c r="V2651" s="37"/>
      <c r="W2651" s="37"/>
      <c r="X2651" s="37"/>
      <c r="Y2651" s="39"/>
      <c r="Z2651" s="37"/>
      <c r="AA2651" s="40"/>
      <c r="AB2651" s="78"/>
      <c r="AC2651" s="40"/>
    </row>
    <row r="2652" spans="4:29" x14ac:dyDescent="0.35">
      <c r="D2652" s="37"/>
      <c r="E2652" s="37"/>
      <c r="F2652" s="37"/>
      <c r="G2652" s="37"/>
      <c r="H2652" s="37"/>
      <c r="I2652" s="38"/>
      <c r="J2652" s="37"/>
      <c r="K2652" s="38"/>
      <c r="L2652" s="37"/>
      <c r="M2652" s="37"/>
      <c r="N2652" s="37"/>
      <c r="O2652" s="37"/>
      <c r="P2652" s="37"/>
      <c r="Q2652" s="37"/>
      <c r="R2652" s="37"/>
      <c r="S2652" s="37"/>
      <c r="T2652" s="37"/>
      <c r="U2652" s="37"/>
      <c r="V2652" s="37"/>
      <c r="W2652" s="37"/>
      <c r="X2652" s="37"/>
      <c r="Y2652" s="39"/>
      <c r="Z2652" s="37"/>
      <c r="AA2652" s="40"/>
      <c r="AB2652" s="78"/>
      <c r="AC2652" s="40"/>
    </row>
    <row r="2653" spans="4:29" x14ac:dyDescent="0.35">
      <c r="D2653" s="37"/>
      <c r="E2653" s="37"/>
      <c r="F2653" s="37"/>
      <c r="G2653" s="37"/>
      <c r="H2653" s="37"/>
      <c r="I2653" s="38"/>
      <c r="J2653" s="37"/>
      <c r="K2653" s="38"/>
      <c r="L2653" s="37"/>
      <c r="M2653" s="37"/>
      <c r="N2653" s="37"/>
      <c r="O2653" s="37"/>
      <c r="P2653" s="37"/>
      <c r="Q2653" s="37"/>
      <c r="R2653" s="37"/>
      <c r="S2653" s="37"/>
      <c r="T2653" s="37"/>
      <c r="U2653" s="37"/>
      <c r="V2653" s="37"/>
      <c r="W2653" s="37"/>
      <c r="X2653" s="37"/>
      <c r="Y2653" s="39"/>
      <c r="Z2653" s="37"/>
      <c r="AA2653" s="40"/>
      <c r="AB2653" s="78"/>
      <c r="AC2653" s="40"/>
    </row>
    <row r="2654" spans="4:29" x14ac:dyDescent="0.35">
      <c r="D2654" s="37"/>
      <c r="E2654" s="37"/>
      <c r="F2654" s="37"/>
      <c r="G2654" s="37"/>
      <c r="H2654" s="37"/>
      <c r="I2654" s="38"/>
      <c r="J2654" s="37"/>
      <c r="K2654" s="38"/>
      <c r="L2654" s="37"/>
      <c r="M2654" s="37"/>
      <c r="N2654" s="37"/>
      <c r="O2654" s="37"/>
      <c r="P2654" s="37"/>
      <c r="Q2654" s="37"/>
      <c r="R2654" s="37"/>
      <c r="S2654" s="37"/>
      <c r="T2654" s="37"/>
      <c r="U2654" s="37"/>
      <c r="V2654" s="37"/>
      <c r="W2654" s="37"/>
      <c r="X2654" s="37"/>
      <c r="Y2654" s="39"/>
      <c r="Z2654" s="37"/>
      <c r="AA2654" s="40"/>
      <c r="AB2654" s="78"/>
      <c r="AC2654" s="40"/>
    </row>
    <row r="2655" spans="4:29" x14ac:dyDescent="0.35">
      <c r="D2655" s="37"/>
      <c r="E2655" s="37"/>
      <c r="F2655" s="37"/>
      <c r="G2655" s="37"/>
      <c r="H2655" s="37"/>
      <c r="I2655" s="38"/>
      <c r="J2655" s="37"/>
      <c r="K2655" s="38"/>
      <c r="L2655" s="37"/>
      <c r="M2655" s="37"/>
      <c r="N2655" s="37"/>
      <c r="O2655" s="37"/>
      <c r="P2655" s="37"/>
      <c r="Q2655" s="37"/>
      <c r="R2655" s="37"/>
      <c r="S2655" s="37"/>
      <c r="T2655" s="37"/>
      <c r="U2655" s="37"/>
      <c r="V2655" s="37"/>
      <c r="W2655" s="37"/>
      <c r="X2655" s="37"/>
      <c r="Y2655" s="39"/>
      <c r="Z2655" s="37"/>
      <c r="AA2655" s="40"/>
      <c r="AB2655" s="78"/>
      <c r="AC2655" s="40"/>
    </row>
    <row r="2656" spans="4:29" x14ac:dyDescent="0.35">
      <c r="D2656" s="37"/>
      <c r="E2656" s="37"/>
      <c r="F2656" s="37"/>
      <c r="G2656" s="37"/>
      <c r="H2656" s="37"/>
      <c r="I2656" s="38"/>
      <c r="J2656" s="37"/>
      <c r="K2656" s="38"/>
      <c r="L2656" s="37"/>
      <c r="M2656" s="37"/>
      <c r="N2656" s="37"/>
      <c r="O2656" s="37"/>
      <c r="P2656" s="37"/>
      <c r="Q2656" s="37"/>
      <c r="R2656" s="37"/>
      <c r="S2656" s="37"/>
      <c r="T2656" s="37"/>
      <c r="U2656" s="37"/>
      <c r="V2656" s="37"/>
      <c r="W2656" s="37"/>
      <c r="X2656" s="37"/>
      <c r="Y2656" s="39"/>
      <c r="Z2656" s="37"/>
      <c r="AA2656" s="40"/>
      <c r="AB2656" s="78"/>
      <c r="AC2656" s="40"/>
    </row>
    <row r="2657" spans="4:29" x14ac:dyDescent="0.35">
      <c r="D2657" s="37"/>
      <c r="E2657" s="37"/>
      <c r="F2657" s="37"/>
      <c r="G2657" s="37"/>
      <c r="H2657" s="37"/>
      <c r="I2657" s="38"/>
      <c r="J2657" s="37"/>
      <c r="K2657" s="38"/>
      <c r="L2657" s="37"/>
      <c r="M2657" s="37"/>
      <c r="N2657" s="37"/>
      <c r="O2657" s="37"/>
      <c r="P2657" s="37"/>
      <c r="Q2657" s="37"/>
      <c r="R2657" s="37"/>
      <c r="S2657" s="37"/>
      <c r="T2657" s="37"/>
      <c r="U2657" s="37"/>
      <c r="V2657" s="37"/>
      <c r="W2657" s="37"/>
      <c r="X2657" s="37"/>
      <c r="Y2657" s="39"/>
      <c r="Z2657" s="37"/>
      <c r="AA2657" s="40"/>
      <c r="AB2657" s="78"/>
      <c r="AC2657" s="40"/>
    </row>
    <row r="2658" spans="4:29" x14ac:dyDescent="0.35">
      <c r="D2658" s="37"/>
      <c r="E2658" s="37"/>
      <c r="F2658" s="37"/>
      <c r="G2658" s="37"/>
      <c r="H2658" s="37"/>
      <c r="I2658" s="38"/>
      <c r="J2658" s="37"/>
      <c r="K2658" s="38"/>
      <c r="L2658" s="37"/>
      <c r="M2658" s="37"/>
      <c r="N2658" s="37"/>
      <c r="O2658" s="37"/>
      <c r="P2658" s="37"/>
      <c r="Q2658" s="37"/>
      <c r="R2658" s="37"/>
      <c r="S2658" s="37"/>
      <c r="T2658" s="37"/>
      <c r="U2658" s="37"/>
      <c r="V2658" s="37"/>
      <c r="W2658" s="37"/>
      <c r="X2658" s="37"/>
      <c r="Y2658" s="39"/>
      <c r="Z2658" s="37"/>
      <c r="AA2658" s="40"/>
      <c r="AB2658" s="78"/>
      <c r="AC2658" s="40"/>
    </row>
    <row r="2659" spans="4:29" x14ac:dyDescent="0.35">
      <c r="D2659" s="37"/>
      <c r="E2659" s="37"/>
      <c r="F2659" s="37"/>
      <c r="G2659" s="37"/>
      <c r="H2659" s="37"/>
      <c r="I2659" s="38"/>
      <c r="J2659" s="37"/>
      <c r="K2659" s="38"/>
      <c r="L2659" s="37"/>
      <c r="M2659" s="37"/>
      <c r="N2659" s="37"/>
      <c r="O2659" s="37"/>
      <c r="P2659" s="37"/>
      <c r="Q2659" s="37"/>
      <c r="R2659" s="37"/>
      <c r="S2659" s="37"/>
      <c r="T2659" s="37"/>
      <c r="U2659" s="37"/>
      <c r="V2659" s="37"/>
      <c r="W2659" s="37"/>
      <c r="X2659" s="37"/>
      <c r="Y2659" s="39"/>
      <c r="Z2659" s="37"/>
      <c r="AA2659" s="40"/>
      <c r="AB2659" s="78"/>
      <c r="AC2659" s="40"/>
    </row>
    <row r="2660" spans="4:29" x14ac:dyDescent="0.35">
      <c r="D2660" s="37"/>
      <c r="E2660" s="37"/>
      <c r="F2660" s="37"/>
      <c r="G2660" s="37"/>
      <c r="H2660" s="37"/>
      <c r="I2660" s="38"/>
      <c r="J2660" s="37"/>
      <c r="K2660" s="38"/>
      <c r="L2660" s="37"/>
      <c r="M2660" s="37"/>
      <c r="N2660" s="37"/>
      <c r="O2660" s="37"/>
      <c r="P2660" s="37"/>
      <c r="Q2660" s="37"/>
      <c r="R2660" s="37"/>
      <c r="S2660" s="37"/>
      <c r="T2660" s="37"/>
      <c r="U2660" s="37"/>
      <c r="V2660" s="37"/>
      <c r="W2660" s="37"/>
      <c r="X2660" s="37"/>
      <c r="Y2660" s="39"/>
      <c r="Z2660" s="37"/>
      <c r="AA2660" s="40"/>
      <c r="AB2660" s="78"/>
      <c r="AC2660" s="40"/>
    </row>
    <row r="2661" spans="4:29" x14ac:dyDescent="0.35">
      <c r="D2661" s="37"/>
      <c r="E2661" s="37"/>
      <c r="F2661" s="37"/>
      <c r="G2661" s="37"/>
      <c r="H2661" s="37"/>
      <c r="I2661" s="38"/>
      <c r="J2661" s="37"/>
      <c r="K2661" s="38"/>
      <c r="L2661" s="37"/>
      <c r="M2661" s="37"/>
      <c r="N2661" s="37"/>
      <c r="O2661" s="37"/>
      <c r="P2661" s="37"/>
      <c r="Q2661" s="37"/>
      <c r="R2661" s="37"/>
      <c r="S2661" s="37"/>
      <c r="T2661" s="37"/>
      <c r="U2661" s="37"/>
      <c r="V2661" s="37"/>
      <c r="W2661" s="37"/>
      <c r="X2661" s="37"/>
      <c r="Y2661" s="39"/>
      <c r="Z2661" s="37"/>
      <c r="AA2661" s="40"/>
      <c r="AB2661" s="78"/>
      <c r="AC2661" s="40"/>
    </row>
    <row r="2662" spans="4:29" x14ac:dyDescent="0.35">
      <c r="D2662" s="37"/>
      <c r="E2662" s="37"/>
      <c r="F2662" s="37"/>
      <c r="G2662" s="37"/>
      <c r="H2662" s="37"/>
      <c r="I2662" s="38"/>
      <c r="J2662" s="37"/>
      <c r="K2662" s="38"/>
      <c r="L2662" s="37"/>
      <c r="M2662" s="37"/>
      <c r="N2662" s="37"/>
      <c r="O2662" s="37"/>
      <c r="P2662" s="37"/>
      <c r="Q2662" s="37"/>
      <c r="R2662" s="37"/>
      <c r="S2662" s="37"/>
      <c r="T2662" s="37"/>
      <c r="U2662" s="37"/>
      <c r="V2662" s="37"/>
      <c r="W2662" s="37"/>
      <c r="X2662" s="37"/>
      <c r="Y2662" s="39"/>
      <c r="Z2662" s="37"/>
      <c r="AA2662" s="40"/>
      <c r="AB2662" s="78"/>
      <c r="AC2662" s="40"/>
    </row>
    <row r="2663" spans="4:29" x14ac:dyDescent="0.35">
      <c r="D2663" s="37"/>
      <c r="E2663" s="37"/>
      <c r="F2663" s="37"/>
      <c r="G2663" s="37"/>
      <c r="H2663" s="37"/>
      <c r="I2663" s="38"/>
      <c r="J2663" s="37"/>
      <c r="K2663" s="38"/>
      <c r="L2663" s="37"/>
      <c r="M2663" s="37"/>
      <c r="N2663" s="37"/>
      <c r="O2663" s="37"/>
      <c r="P2663" s="37"/>
      <c r="Q2663" s="37"/>
      <c r="R2663" s="37"/>
      <c r="S2663" s="37"/>
      <c r="T2663" s="37"/>
      <c r="U2663" s="37"/>
      <c r="V2663" s="37"/>
      <c r="W2663" s="37"/>
      <c r="X2663" s="37"/>
      <c r="Y2663" s="39"/>
      <c r="Z2663" s="37"/>
      <c r="AA2663" s="40"/>
      <c r="AB2663" s="78"/>
      <c r="AC2663" s="40"/>
    </row>
    <row r="2664" spans="4:29" x14ac:dyDescent="0.35">
      <c r="D2664" s="37"/>
      <c r="E2664" s="37"/>
      <c r="F2664" s="37"/>
      <c r="G2664" s="37"/>
      <c r="H2664" s="37"/>
      <c r="I2664" s="38"/>
      <c r="J2664" s="37"/>
      <c r="K2664" s="38"/>
      <c r="L2664" s="37"/>
      <c r="M2664" s="37"/>
      <c r="N2664" s="37"/>
      <c r="O2664" s="37"/>
      <c r="P2664" s="37"/>
      <c r="Q2664" s="37"/>
      <c r="R2664" s="37"/>
      <c r="S2664" s="37"/>
      <c r="T2664" s="37"/>
      <c r="U2664" s="37"/>
      <c r="V2664" s="37"/>
      <c r="W2664" s="37"/>
      <c r="X2664" s="37"/>
      <c r="Y2664" s="39"/>
      <c r="Z2664" s="37"/>
      <c r="AA2664" s="40"/>
      <c r="AB2664" s="78"/>
      <c r="AC2664" s="40"/>
    </row>
    <row r="2665" spans="4:29" x14ac:dyDescent="0.35">
      <c r="D2665" s="37"/>
      <c r="E2665" s="37"/>
      <c r="F2665" s="37"/>
      <c r="G2665" s="37"/>
      <c r="H2665" s="37"/>
      <c r="I2665" s="38"/>
      <c r="J2665" s="37"/>
      <c r="K2665" s="38"/>
      <c r="L2665" s="37"/>
      <c r="M2665" s="37"/>
      <c r="N2665" s="37"/>
      <c r="O2665" s="37"/>
      <c r="P2665" s="37"/>
      <c r="Q2665" s="37"/>
      <c r="R2665" s="37"/>
      <c r="S2665" s="37"/>
      <c r="T2665" s="37"/>
      <c r="U2665" s="37"/>
      <c r="V2665" s="37"/>
      <c r="W2665" s="37"/>
      <c r="X2665" s="37"/>
      <c r="Y2665" s="39"/>
      <c r="Z2665" s="37"/>
      <c r="AA2665" s="40"/>
      <c r="AB2665" s="78"/>
      <c r="AC2665" s="40"/>
    </row>
    <row r="2666" spans="4:29" x14ac:dyDescent="0.35">
      <c r="D2666" s="37"/>
      <c r="E2666" s="37"/>
      <c r="F2666" s="37"/>
      <c r="G2666" s="37"/>
      <c r="H2666" s="37"/>
      <c r="I2666" s="38"/>
      <c r="J2666" s="37"/>
      <c r="K2666" s="38"/>
      <c r="L2666" s="37"/>
      <c r="M2666" s="37"/>
      <c r="N2666" s="37"/>
      <c r="O2666" s="37"/>
      <c r="P2666" s="37"/>
      <c r="Q2666" s="37"/>
      <c r="R2666" s="37"/>
      <c r="S2666" s="37"/>
      <c r="T2666" s="37"/>
      <c r="U2666" s="37"/>
      <c r="V2666" s="37"/>
      <c r="W2666" s="37"/>
      <c r="X2666" s="37"/>
      <c r="Y2666" s="39"/>
      <c r="Z2666" s="37"/>
      <c r="AA2666" s="40"/>
      <c r="AB2666" s="78"/>
      <c r="AC2666" s="40"/>
    </row>
    <row r="2667" spans="4:29" x14ac:dyDescent="0.35">
      <c r="D2667" s="37"/>
      <c r="E2667" s="37"/>
      <c r="F2667" s="37"/>
      <c r="G2667" s="37"/>
      <c r="H2667" s="37"/>
      <c r="I2667" s="38"/>
      <c r="J2667" s="37"/>
      <c r="K2667" s="38"/>
      <c r="L2667" s="37"/>
      <c r="M2667" s="37"/>
      <c r="N2667" s="37"/>
      <c r="O2667" s="37"/>
      <c r="P2667" s="37"/>
      <c r="Q2667" s="37"/>
      <c r="R2667" s="37"/>
      <c r="S2667" s="37"/>
      <c r="T2667" s="37"/>
      <c r="U2667" s="37"/>
      <c r="V2667" s="37"/>
      <c r="W2667" s="37"/>
      <c r="X2667" s="37"/>
      <c r="Y2667" s="39"/>
      <c r="Z2667" s="37"/>
      <c r="AA2667" s="40"/>
      <c r="AB2667" s="78"/>
      <c r="AC2667" s="40"/>
    </row>
    <row r="2668" spans="4:29" x14ac:dyDescent="0.35">
      <c r="D2668" s="37"/>
      <c r="E2668" s="37"/>
      <c r="F2668" s="37"/>
      <c r="G2668" s="37"/>
      <c r="H2668" s="37"/>
      <c r="I2668" s="38"/>
      <c r="J2668" s="37"/>
      <c r="K2668" s="38"/>
      <c r="L2668" s="37"/>
      <c r="M2668" s="37"/>
      <c r="N2668" s="37"/>
      <c r="O2668" s="37"/>
      <c r="P2668" s="37"/>
      <c r="Q2668" s="37"/>
      <c r="R2668" s="37"/>
      <c r="S2668" s="37"/>
      <c r="T2668" s="37"/>
      <c r="U2668" s="37"/>
      <c r="V2668" s="37"/>
      <c r="W2668" s="37"/>
      <c r="X2668" s="37"/>
      <c r="Y2668" s="39"/>
      <c r="Z2668" s="37"/>
      <c r="AA2668" s="40"/>
      <c r="AB2668" s="78"/>
      <c r="AC2668" s="40"/>
    </row>
    <row r="2669" spans="4:29" x14ac:dyDescent="0.35">
      <c r="D2669" s="37"/>
      <c r="E2669" s="37"/>
      <c r="F2669" s="37"/>
      <c r="G2669" s="37"/>
      <c r="H2669" s="37"/>
      <c r="I2669" s="38"/>
      <c r="J2669" s="37"/>
      <c r="K2669" s="38"/>
      <c r="L2669" s="37"/>
      <c r="M2669" s="37"/>
      <c r="N2669" s="37"/>
      <c r="O2669" s="37"/>
      <c r="P2669" s="37"/>
      <c r="Q2669" s="37"/>
      <c r="R2669" s="37"/>
      <c r="S2669" s="37"/>
      <c r="T2669" s="37"/>
      <c r="U2669" s="37"/>
      <c r="V2669" s="37"/>
      <c r="W2669" s="37"/>
      <c r="X2669" s="37"/>
      <c r="Y2669" s="39"/>
      <c r="Z2669" s="37"/>
      <c r="AA2669" s="40"/>
      <c r="AB2669" s="78"/>
      <c r="AC2669" s="40"/>
    </row>
    <row r="2670" spans="4:29" x14ac:dyDescent="0.35">
      <c r="D2670" s="37"/>
      <c r="E2670" s="37"/>
      <c r="F2670" s="37"/>
      <c r="G2670" s="37"/>
      <c r="H2670" s="37"/>
      <c r="I2670" s="38"/>
      <c r="J2670" s="37"/>
      <c r="K2670" s="38"/>
      <c r="L2670" s="37"/>
      <c r="M2670" s="37"/>
      <c r="N2670" s="37"/>
      <c r="O2670" s="37"/>
      <c r="P2670" s="37"/>
      <c r="Q2670" s="37"/>
      <c r="R2670" s="37"/>
      <c r="S2670" s="37"/>
      <c r="T2670" s="37"/>
      <c r="U2670" s="37"/>
      <c r="V2670" s="37"/>
      <c r="W2670" s="37"/>
      <c r="X2670" s="37"/>
      <c r="Y2670" s="39"/>
      <c r="Z2670" s="37"/>
      <c r="AA2670" s="40"/>
      <c r="AB2670" s="78"/>
      <c r="AC2670" s="40"/>
    </row>
    <row r="2671" spans="4:29" x14ac:dyDescent="0.35">
      <c r="D2671" s="37"/>
      <c r="E2671" s="37"/>
      <c r="F2671" s="37"/>
      <c r="G2671" s="37"/>
      <c r="H2671" s="37"/>
      <c r="I2671" s="38"/>
      <c r="J2671" s="37"/>
      <c r="K2671" s="38"/>
      <c r="L2671" s="37"/>
      <c r="M2671" s="37"/>
      <c r="N2671" s="37"/>
      <c r="O2671" s="37"/>
      <c r="P2671" s="37"/>
      <c r="Q2671" s="37"/>
      <c r="R2671" s="37"/>
      <c r="S2671" s="37"/>
      <c r="T2671" s="37"/>
      <c r="U2671" s="37"/>
      <c r="V2671" s="37"/>
      <c r="W2671" s="37"/>
      <c r="X2671" s="37"/>
      <c r="Y2671" s="39"/>
      <c r="Z2671" s="37"/>
      <c r="AA2671" s="40"/>
      <c r="AB2671" s="78"/>
      <c r="AC2671" s="40"/>
    </row>
    <row r="2672" spans="4:29" x14ac:dyDescent="0.35">
      <c r="D2672" s="37"/>
      <c r="E2672" s="37"/>
      <c r="F2672" s="37"/>
      <c r="G2672" s="37"/>
      <c r="H2672" s="37"/>
      <c r="I2672" s="38"/>
      <c r="J2672" s="37"/>
      <c r="K2672" s="38"/>
      <c r="L2672" s="37"/>
      <c r="M2672" s="37"/>
      <c r="N2672" s="37"/>
      <c r="O2672" s="37"/>
      <c r="P2672" s="37"/>
      <c r="Q2672" s="37"/>
      <c r="R2672" s="37"/>
      <c r="S2672" s="37"/>
      <c r="T2672" s="37"/>
      <c r="U2672" s="37"/>
      <c r="V2672" s="37"/>
      <c r="W2672" s="37"/>
      <c r="X2672" s="37"/>
      <c r="Y2672" s="39"/>
      <c r="Z2672" s="37"/>
      <c r="AA2672" s="40"/>
      <c r="AB2672" s="78"/>
      <c r="AC2672" s="40"/>
    </row>
    <row r="2673" spans="4:29" x14ac:dyDescent="0.35">
      <c r="D2673" s="37"/>
      <c r="E2673" s="37"/>
      <c r="F2673" s="37"/>
      <c r="G2673" s="37"/>
      <c r="H2673" s="37"/>
      <c r="I2673" s="38"/>
      <c r="J2673" s="37"/>
      <c r="K2673" s="38"/>
      <c r="L2673" s="37"/>
      <c r="M2673" s="37"/>
      <c r="N2673" s="37"/>
      <c r="O2673" s="37"/>
      <c r="P2673" s="37"/>
      <c r="Q2673" s="37"/>
      <c r="R2673" s="37"/>
      <c r="S2673" s="37"/>
      <c r="T2673" s="37"/>
      <c r="U2673" s="37"/>
      <c r="V2673" s="37"/>
      <c r="W2673" s="37"/>
      <c r="X2673" s="37"/>
      <c r="Y2673" s="39"/>
      <c r="Z2673" s="37"/>
      <c r="AA2673" s="40"/>
      <c r="AB2673" s="78"/>
      <c r="AC2673" s="40"/>
    </row>
    <row r="2674" spans="4:29" x14ac:dyDescent="0.35">
      <c r="D2674" s="37"/>
      <c r="E2674" s="37"/>
      <c r="F2674" s="37"/>
      <c r="G2674" s="37"/>
      <c r="H2674" s="37"/>
      <c r="I2674" s="38"/>
      <c r="J2674" s="37"/>
      <c r="K2674" s="38"/>
      <c r="L2674" s="37"/>
      <c r="M2674" s="37"/>
      <c r="N2674" s="37"/>
      <c r="O2674" s="37"/>
      <c r="P2674" s="37"/>
      <c r="Q2674" s="37"/>
      <c r="R2674" s="37"/>
      <c r="S2674" s="37"/>
      <c r="T2674" s="37"/>
      <c r="U2674" s="37"/>
      <c r="V2674" s="37"/>
      <c r="W2674" s="37"/>
      <c r="X2674" s="37"/>
      <c r="Y2674" s="39"/>
      <c r="Z2674" s="37"/>
      <c r="AA2674" s="40"/>
      <c r="AB2674" s="78"/>
      <c r="AC2674" s="40"/>
    </row>
    <row r="2675" spans="4:29" x14ac:dyDescent="0.35">
      <c r="D2675" s="37"/>
      <c r="E2675" s="37"/>
      <c r="F2675" s="37"/>
      <c r="G2675" s="37"/>
      <c r="H2675" s="37"/>
      <c r="I2675" s="38"/>
      <c r="J2675" s="37"/>
      <c r="K2675" s="38"/>
      <c r="L2675" s="37"/>
      <c r="M2675" s="37"/>
      <c r="N2675" s="37"/>
      <c r="O2675" s="37"/>
      <c r="P2675" s="37"/>
      <c r="Q2675" s="37"/>
      <c r="R2675" s="37"/>
      <c r="S2675" s="37"/>
      <c r="T2675" s="37"/>
      <c r="U2675" s="37"/>
      <c r="V2675" s="37"/>
      <c r="W2675" s="37"/>
      <c r="X2675" s="37"/>
      <c r="Y2675" s="39"/>
      <c r="Z2675" s="37"/>
      <c r="AA2675" s="40"/>
      <c r="AB2675" s="78"/>
      <c r="AC2675" s="40"/>
    </row>
    <row r="2676" spans="4:29" x14ac:dyDescent="0.35">
      <c r="D2676" s="37"/>
      <c r="E2676" s="37"/>
      <c r="F2676" s="37"/>
      <c r="G2676" s="37"/>
      <c r="H2676" s="37"/>
      <c r="I2676" s="38"/>
      <c r="J2676" s="37"/>
      <c r="K2676" s="38"/>
      <c r="L2676" s="37"/>
      <c r="M2676" s="37"/>
      <c r="N2676" s="37"/>
      <c r="O2676" s="37"/>
      <c r="P2676" s="37"/>
      <c r="Q2676" s="37"/>
      <c r="R2676" s="37"/>
      <c r="S2676" s="37"/>
      <c r="T2676" s="37"/>
      <c r="U2676" s="37"/>
      <c r="V2676" s="37"/>
      <c r="W2676" s="37"/>
      <c r="X2676" s="37"/>
      <c r="Y2676" s="39"/>
      <c r="Z2676" s="37"/>
      <c r="AA2676" s="40"/>
      <c r="AB2676" s="78"/>
      <c r="AC2676" s="40"/>
    </row>
    <row r="2677" spans="4:29" x14ac:dyDescent="0.35">
      <c r="D2677" s="37"/>
      <c r="E2677" s="37"/>
      <c r="F2677" s="37"/>
      <c r="G2677" s="37"/>
      <c r="H2677" s="37"/>
      <c r="I2677" s="38"/>
      <c r="J2677" s="37"/>
      <c r="K2677" s="38"/>
      <c r="L2677" s="37"/>
      <c r="M2677" s="37"/>
      <c r="N2677" s="37"/>
      <c r="O2677" s="37"/>
      <c r="P2677" s="37"/>
      <c r="Q2677" s="37"/>
      <c r="R2677" s="37"/>
      <c r="S2677" s="37"/>
      <c r="T2677" s="37"/>
      <c r="U2677" s="37"/>
      <c r="V2677" s="37"/>
      <c r="W2677" s="37"/>
      <c r="X2677" s="37"/>
      <c r="Y2677" s="39"/>
      <c r="Z2677" s="37"/>
      <c r="AA2677" s="40"/>
      <c r="AB2677" s="78"/>
      <c r="AC2677" s="40"/>
    </row>
    <row r="2678" spans="4:29" x14ac:dyDescent="0.35">
      <c r="D2678" s="37"/>
      <c r="E2678" s="37"/>
      <c r="F2678" s="37"/>
      <c r="G2678" s="37"/>
      <c r="H2678" s="37"/>
      <c r="I2678" s="38"/>
      <c r="J2678" s="37"/>
      <c r="K2678" s="38"/>
      <c r="L2678" s="37"/>
      <c r="M2678" s="37"/>
      <c r="N2678" s="37"/>
      <c r="O2678" s="37"/>
      <c r="P2678" s="37"/>
      <c r="Q2678" s="37"/>
      <c r="R2678" s="37"/>
      <c r="S2678" s="37"/>
      <c r="T2678" s="37"/>
      <c r="U2678" s="37"/>
      <c r="V2678" s="37"/>
      <c r="W2678" s="37"/>
      <c r="X2678" s="37"/>
      <c r="Y2678" s="39"/>
      <c r="Z2678" s="37"/>
      <c r="AA2678" s="40"/>
      <c r="AB2678" s="78"/>
      <c r="AC2678" s="40"/>
    </row>
    <row r="2679" spans="4:29" x14ac:dyDescent="0.35">
      <c r="D2679" s="37"/>
      <c r="E2679" s="37"/>
      <c r="F2679" s="37"/>
      <c r="G2679" s="37"/>
      <c r="H2679" s="37"/>
      <c r="I2679" s="38"/>
      <c r="J2679" s="37"/>
      <c r="K2679" s="38"/>
      <c r="L2679" s="37"/>
      <c r="M2679" s="37"/>
      <c r="N2679" s="37"/>
      <c r="O2679" s="37"/>
      <c r="P2679" s="37"/>
      <c r="Q2679" s="37"/>
      <c r="R2679" s="37"/>
      <c r="S2679" s="37"/>
      <c r="T2679" s="37"/>
      <c r="U2679" s="37"/>
      <c r="V2679" s="37"/>
      <c r="W2679" s="37"/>
      <c r="X2679" s="37"/>
      <c r="Y2679" s="39"/>
      <c r="Z2679" s="37"/>
      <c r="AA2679" s="40"/>
      <c r="AB2679" s="78"/>
      <c r="AC2679" s="40"/>
    </row>
    <row r="2680" spans="4:29" x14ac:dyDescent="0.35">
      <c r="D2680" s="37"/>
      <c r="E2680" s="37"/>
      <c r="F2680" s="37"/>
      <c r="G2680" s="37"/>
      <c r="H2680" s="37"/>
      <c r="I2680" s="38"/>
      <c r="J2680" s="37"/>
      <c r="K2680" s="38"/>
      <c r="L2680" s="37"/>
      <c r="M2680" s="37"/>
      <c r="N2680" s="37"/>
      <c r="O2680" s="37"/>
      <c r="P2680" s="37"/>
      <c r="Q2680" s="37"/>
      <c r="R2680" s="37"/>
      <c r="S2680" s="37"/>
      <c r="T2680" s="37"/>
      <c r="U2680" s="37"/>
      <c r="V2680" s="37"/>
      <c r="W2680" s="37"/>
      <c r="X2680" s="37"/>
      <c r="Y2680" s="39"/>
      <c r="Z2680" s="37"/>
      <c r="AA2680" s="40"/>
      <c r="AB2680" s="78"/>
      <c r="AC2680" s="40"/>
    </row>
    <row r="2681" spans="4:29" x14ac:dyDescent="0.35">
      <c r="D2681" s="37"/>
      <c r="E2681" s="37"/>
      <c r="F2681" s="37"/>
      <c r="G2681" s="37"/>
      <c r="H2681" s="37"/>
      <c r="I2681" s="38"/>
      <c r="J2681" s="37"/>
      <c r="K2681" s="38"/>
      <c r="L2681" s="37"/>
      <c r="M2681" s="37"/>
      <c r="N2681" s="37"/>
      <c r="O2681" s="37"/>
      <c r="P2681" s="37"/>
      <c r="Q2681" s="37"/>
      <c r="R2681" s="37"/>
      <c r="S2681" s="37"/>
      <c r="T2681" s="37"/>
      <c r="U2681" s="37"/>
      <c r="V2681" s="37"/>
      <c r="W2681" s="37"/>
      <c r="X2681" s="37"/>
      <c r="Y2681" s="39"/>
      <c r="Z2681" s="37"/>
      <c r="AA2681" s="40"/>
      <c r="AB2681" s="78"/>
      <c r="AC2681" s="40"/>
    </row>
    <row r="2682" spans="4:29" x14ac:dyDescent="0.35">
      <c r="D2682" s="41"/>
      <c r="E2682" s="41"/>
      <c r="F2682" s="41"/>
      <c r="G2682" s="41"/>
      <c r="H2682" s="41"/>
      <c r="I2682" s="42"/>
      <c r="J2682" s="41"/>
      <c r="K2682" s="42"/>
      <c r="L2682" s="41"/>
      <c r="M2682" s="41"/>
      <c r="N2682" s="41"/>
      <c r="O2682" s="41"/>
      <c r="P2682" s="41"/>
      <c r="Q2682" s="41"/>
      <c r="R2682" s="41"/>
      <c r="S2682" s="41"/>
      <c r="T2682" s="41"/>
      <c r="U2682" s="41"/>
      <c r="V2682" s="41"/>
      <c r="W2682" s="41"/>
      <c r="X2682" s="41"/>
      <c r="Y2682" s="43"/>
      <c r="Z2682" s="41"/>
      <c r="AA2682" s="44"/>
      <c r="AB2682" s="79"/>
      <c r="AC2682" s="44"/>
    </row>
    <row r="2683" spans="4:29" x14ac:dyDescent="0.35">
      <c r="D2683" s="37"/>
      <c r="E2683" s="37"/>
      <c r="F2683" s="37"/>
      <c r="G2683" s="37"/>
      <c r="H2683" s="37"/>
      <c r="I2683" s="38"/>
      <c r="J2683" s="37"/>
      <c r="K2683" s="38"/>
      <c r="L2683" s="37"/>
      <c r="M2683" s="37"/>
      <c r="N2683" s="37"/>
      <c r="O2683" s="37"/>
      <c r="P2683" s="37"/>
      <c r="Q2683" s="37"/>
      <c r="R2683" s="37"/>
      <c r="S2683" s="37"/>
      <c r="T2683" s="37"/>
      <c r="U2683" s="37"/>
      <c r="V2683" s="37"/>
      <c r="W2683" s="37"/>
      <c r="X2683" s="37"/>
      <c r="Y2683" s="39"/>
      <c r="Z2683" s="37"/>
      <c r="AA2683" s="40"/>
      <c r="AB2683" s="78"/>
      <c r="AC2683" s="40"/>
    </row>
    <row r="2684" spans="4:29" x14ac:dyDescent="0.35">
      <c r="D2684" s="37"/>
      <c r="E2684" s="37"/>
      <c r="F2684" s="37"/>
      <c r="G2684" s="37"/>
      <c r="H2684" s="37"/>
      <c r="I2684" s="38"/>
      <c r="J2684" s="37"/>
      <c r="K2684" s="38"/>
      <c r="L2684" s="37"/>
      <c r="M2684" s="37"/>
      <c r="N2684" s="37"/>
      <c r="O2684" s="37"/>
      <c r="P2684" s="37"/>
      <c r="Q2684" s="37"/>
      <c r="R2684" s="37"/>
      <c r="S2684" s="37"/>
      <c r="T2684" s="37"/>
      <c r="U2684" s="37"/>
      <c r="V2684" s="37"/>
      <c r="W2684" s="37"/>
      <c r="X2684" s="37"/>
      <c r="Y2684" s="39"/>
      <c r="Z2684" s="37"/>
      <c r="AA2684" s="40"/>
      <c r="AB2684" s="78"/>
      <c r="AC2684" s="40"/>
    </row>
    <row r="2685" spans="4:29" x14ac:dyDescent="0.35">
      <c r="D2685" s="41"/>
      <c r="E2685" s="41"/>
      <c r="F2685" s="41"/>
      <c r="G2685" s="41"/>
      <c r="H2685" s="41"/>
      <c r="I2685" s="42"/>
      <c r="J2685" s="41"/>
      <c r="K2685" s="42"/>
      <c r="L2685" s="41"/>
      <c r="M2685" s="41"/>
      <c r="N2685" s="41"/>
      <c r="O2685" s="41"/>
      <c r="P2685" s="41"/>
      <c r="Q2685" s="41"/>
      <c r="R2685" s="41"/>
      <c r="S2685" s="41"/>
      <c r="T2685" s="41"/>
      <c r="U2685" s="41"/>
      <c r="V2685" s="41"/>
      <c r="W2685" s="41"/>
      <c r="X2685" s="41"/>
      <c r="Y2685" s="43"/>
      <c r="Z2685" s="41"/>
      <c r="AA2685" s="44"/>
      <c r="AB2685" s="79"/>
      <c r="AC2685" s="44"/>
    </row>
    <row r="2686" spans="4:29" x14ac:dyDescent="0.35">
      <c r="D2686" s="37"/>
      <c r="E2686" s="37"/>
      <c r="F2686" s="37"/>
      <c r="G2686" s="37"/>
      <c r="H2686" s="37"/>
      <c r="I2686" s="38"/>
      <c r="J2686" s="37"/>
      <c r="K2686" s="38"/>
      <c r="L2686" s="37"/>
      <c r="M2686" s="37"/>
      <c r="N2686" s="37"/>
      <c r="O2686" s="37"/>
      <c r="P2686" s="37"/>
      <c r="Q2686" s="37"/>
      <c r="R2686" s="37"/>
      <c r="S2686" s="37"/>
      <c r="T2686" s="37"/>
      <c r="U2686" s="37"/>
      <c r="V2686" s="37"/>
      <c r="W2686" s="37"/>
      <c r="X2686" s="37"/>
      <c r="Y2686" s="39"/>
      <c r="Z2686" s="37"/>
      <c r="AA2686" s="40"/>
      <c r="AB2686" s="78"/>
      <c r="AC2686" s="40"/>
    </row>
    <row r="2687" spans="4:29" x14ac:dyDescent="0.35">
      <c r="D2687" s="37"/>
      <c r="E2687" s="37"/>
      <c r="F2687" s="37"/>
      <c r="G2687" s="37"/>
      <c r="H2687" s="37"/>
      <c r="I2687" s="38"/>
      <c r="J2687" s="37"/>
      <c r="K2687" s="38"/>
      <c r="L2687" s="37"/>
      <c r="M2687" s="37"/>
      <c r="N2687" s="37"/>
      <c r="O2687" s="37"/>
      <c r="P2687" s="37"/>
      <c r="Q2687" s="37"/>
      <c r="R2687" s="37"/>
      <c r="S2687" s="37"/>
      <c r="T2687" s="37"/>
      <c r="U2687" s="37"/>
      <c r="V2687" s="37"/>
      <c r="W2687" s="37"/>
      <c r="X2687" s="37"/>
      <c r="Y2687" s="39"/>
      <c r="Z2687" s="37"/>
      <c r="AA2687" s="40"/>
      <c r="AB2687" s="78"/>
      <c r="AC2687" s="40"/>
    </row>
    <row r="2688" spans="4:29" x14ac:dyDescent="0.35">
      <c r="D2688" s="37"/>
      <c r="E2688" s="37"/>
      <c r="F2688" s="37"/>
      <c r="G2688" s="37"/>
      <c r="H2688" s="37"/>
      <c r="I2688" s="38"/>
      <c r="J2688" s="37"/>
      <c r="K2688" s="38"/>
      <c r="L2688" s="37"/>
      <c r="M2688" s="37"/>
      <c r="N2688" s="37"/>
      <c r="O2688" s="37"/>
      <c r="P2688" s="37"/>
      <c r="Q2688" s="37"/>
      <c r="R2688" s="37"/>
      <c r="S2688" s="37"/>
      <c r="T2688" s="37"/>
      <c r="U2688" s="37"/>
      <c r="V2688" s="37"/>
      <c r="W2688" s="37"/>
      <c r="X2688" s="37"/>
      <c r="Y2688" s="39"/>
      <c r="Z2688" s="37"/>
      <c r="AA2688" s="40"/>
      <c r="AB2688" s="78"/>
      <c r="AC2688" s="40"/>
    </row>
    <row r="2689" spans="4:29" x14ac:dyDescent="0.35">
      <c r="D2689" s="37"/>
      <c r="E2689" s="37"/>
      <c r="F2689" s="37"/>
      <c r="G2689" s="37"/>
      <c r="H2689" s="37"/>
      <c r="I2689" s="38"/>
      <c r="J2689" s="37"/>
      <c r="K2689" s="38"/>
      <c r="L2689" s="37"/>
      <c r="M2689" s="37"/>
      <c r="N2689" s="37"/>
      <c r="O2689" s="37"/>
      <c r="P2689" s="37"/>
      <c r="Q2689" s="37"/>
      <c r="R2689" s="37"/>
      <c r="S2689" s="37"/>
      <c r="T2689" s="37"/>
      <c r="U2689" s="37"/>
      <c r="V2689" s="37"/>
      <c r="W2689" s="37"/>
      <c r="X2689" s="37"/>
      <c r="Y2689" s="39"/>
      <c r="Z2689" s="37"/>
      <c r="AA2689" s="40"/>
      <c r="AB2689" s="78"/>
      <c r="AC2689" s="40"/>
    </row>
    <row r="2690" spans="4:29" x14ac:dyDescent="0.35">
      <c r="D2690" s="37"/>
      <c r="E2690" s="37"/>
      <c r="F2690" s="37"/>
      <c r="G2690" s="37"/>
      <c r="H2690" s="37"/>
      <c r="I2690" s="38"/>
      <c r="J2690" s="37"/>
      <c r="K2690" s="38"/>
      <c r="L2690" s="37"/>
      <c r="M2690" s="37"/>
      <c r="N2690" s="37"/>
      <c r="O2690" s="37"/>
      <c r="P2690" s="37"/>
      <c r="Q2690" s="37"/>
      <c r="R2690" s="37"/>
      <c r="S2690" s="37"/>
      <c r="T2690" s="37"/>
      <c r="U2690" s="37"/>
      <c r="V2690" s="37"/>
      <c r="W2690" s="37"/>
      <c r="X2690" s="37"/>
      <c r="Y2690" s="39"/>
      <c r="Z2690" s="37"/>
      <c r="AA2690" s="40"/>
      <c r="AB2690" s="78"/>
      <c r="AC2690" s="40"/>
    </row>
    <row r="2691" spans="4:29" x14ac:dyDescent="0.35">
      <c r="D2691" s="41"/>
      <c r="E2691" s="41"/>
      <c r="F2691" s="41"/>
      <c r="G2691" s="41"/>
      <c r="H2691" s="41"/>
      <c r="I2691" s="42"/>
      <c r="J2691" s="41"/>
      <c r="K2691" s="42"/>
      <c r="L2691" s="41"/>
      <c r="M2691" s="41"/>
      <c r="N2691" s="41"/>
      <c r="O2691" s="41"/>
      <c r="P2691" s="41"/>
      <c r="Q2691" s="41"/>
      <c r="R2691" s="41"/>
      <c r="S2691" s="41"/>
      <c r="T2691" s="41"/>
      <c r="U2691" s="41"/>
      <c r="V2691" s="41"/>
      <c r="W2691" s="41"/>
      <c r="X2691" s="41"/>
      <c r="Y2691" s="43"/>
      <c r="Z2691" s="41"/>
      <c r="AA2691" s="44"/>
      <c r="AB2691" s="79"/>
      <c r="AC2691" s="44"/>
    </row>
    <row r="2692" spans="4:29" x14ac:dyDescent="0.35">
      <c r="D2692" s="41"/>
      <c r="E2692" s="41"/>
      <c r="F2692" s="41"/>
      <c r="G2692" s="41"/>
      <c r="H2692" s="41"/>
      <c r="I2692" s="42"/>
      <c r="J2692" s="41"/>
      <c r="K2692" s="42"/>
      <c r="L2692" s="41"/>
      <c r="M2692" s="41"/>
      <c r="N2692" s="41"/>
      <c r="O2692" s="41"/>
      <c r="P2692" s="41"/>
      <c r="Q2692" s="41"/>
      <c r="R2692" s="41"/>
      <c r="S2692" s="41"/>
      <c r="T2692" s="41"/>
      <c r="U2692" s="41"/>
      <c r="V2692" s="41"/>
      <c r="W2692" s="41"/>
      <c r="X2692" s="41"/>
      <c r="Y2692" s="43"/>
      <c r="Z2692" s="41"/>
      <c r="AA2692" s="44"/>
      <c r="AB2692" s="79"/>
      <c r="AC2692" s="44"/>
    </row>
    <row r="2693" spans="4:29" x14ac:dyDescent="0.35">
      <c r="D2693" s="37"/>
      <c r="E2693" s="37"/>
      <c r="F2693" s="37"/>
      <c r="G2693" s="37"/>
      <c r="H2693" s="37"/>
      <c r="I2693" s="38"/>
      <c r="J2693" s="37"/>
      <c r="K2693" s="38"/>
      <c r="L2693" s="37"/>
      <c r="M2693" s="37"/>
      <c r="N2693" s="37"/>
      <c r="O2693" s="37"/>
      <c r="P2693" s="37"/>
      <c r="Q2693" s="37"/>
      <c r="R2693" s="37"/>
      <c r="S2693" s="37"/>
      <c r="T2693" s="37"/>
      <c r="U2693" s="37"/>
      <c r="V2693" s="37"/>
      <c r="W2693" s="37"/>
      <c r="X2693" s="37"/>
      <c r="Y2693" s="39"/>
      <c r="Z2693" s="37"/>
      <c r="AA2693" s="40"/>
      <c r="AB2693" s="78"/>
      <c r="AC2693" s="40"/>
    </row>
    <row r="2694" spans="4:29" x14ac:dyDescent="0.35">
      <c r="D2694" s="37"/>
      <c r="E2694" s="37"/>
      <c r="F2694" s="37"/>
      <c r="G2694" s="37"/>
      <c r="H2694" s="37"/>
      <c r="I2694" s="38"/>
      <c r="J2694" s="37"/>
      <c r="K2694" s="38"/>
      <c r="L2694" s="37"/>
      <c r="M2694" s="37"/>
      <c r="N2694" s="37"/>
      <c r="O2694" s="37"/>
      <c r="P2694" s="37"/>
      <c r="Q2694" s="37"/>
      <c r="R2694" s="37"/>
      <c r="S2694" s="37"/>
      <c r="T2694" s="37"/>
      <c r="U2694" s="37"/>
      <c r="V2694" s="37"/>
      <c r="W2694" s="37"/>
      <c r="X2694" s="37"/>
      <c r="Y2694" s="39"/>
      <c r="Z2694" s="37"/>
      <c r="AA2694" s="40"/>
      <c r="AB2694" s="78"/>
      <c r="AC2694" s="40"/>
    </row>
    <row r="2695" spans="4:29" x14ac:dyDescent="0.35">
      <c r="D2695" s="37"/>
      <c r="E2695" s="37"/>
      <c r="F2695" s="37"/>
      <c r="G2695" s="37"/>
      <c r="H2695" s="37"/>
      <c r="I2695" s="38"/>
      <c r="J2695" s="37"/>
      <c r="K2695" s="38"/>
      <c r="L2695" s="37"/>
      <c r="M2695" s="37"/>
      <c r="N2695" s="37"/>
      <c r="O2695" s="37"/>
      <c r="P2695" s="37"/>
      <c r="Q2695" s="37"/>
      <c r="R2695" s="37"/>
      <c r="S2695" s="37"/>
      <c r="T2695" s="37"/>
      <c r="U2695" s="37"/>
      <c r="V2695" s="37"/>
      <c r="W2695" s="37"/>
      <c r="X2695" s="37"/>
      <c r="Y2695" s="39"/>
      <c r="Z2695" s="37"/>
      <c r="AA2695" s="40"/>
      <c r="AB2695" s="78"/>
      <c r="AC2695" s="40"/>
    </row>
    <row r="2696" spans="4:29" x14ac:dyDescent="0.35">
      <c r="D2696" s="37"/>
      <c r="E2696" s="37"/>
      <c r="F2696" s="37"/>
      <c r="G2696" s="37"/>
      <c r="H2696" s="37"/>
      <c r="I2696" s="38"/>
      <c r="J2696" s="37"/>
      <c r="K2696" s="38"/>
      <c r="L2696" s="37"/>
      <c r="M2696" s="37"/>
      <c r="N2696" s="37"/>
      <c r="O2696" s="37"/>
      <c r="P2696" s="37"/>
      <c r="Q2696" s="37"/>
      <c r="R2696" s="37"/>
      <c r="S2696" s="37"/>
      <c r="T2696" s="37"/>
      <c r="U2696" s="37"/>
      <c r="V2696" s="37"/>
      <c r="W2696" s="37"/>
      <c r="X2696" s="37"/>
      <c r="Y2696" s="39"/>
      <c r="Z2696" s="37"/>
      <c r="AA2696" s="40"/>
      <c r="AB2696" s="78"/>
      <c r="AC2696" s="40"/>
    </row>
    <row r="2697" spans="4:29" x14ac:dyDescent="0.35">
      <c r="D2697" s="41"/>
      <c r="E2697" s="41"/>
      <c r="F2697" s="41"/>
      <c r="G2697" s="41"/>
      <c r="H2697" s="41"/>
      <c r="I2697" s="42"/>
      <c r="J2697" s="41"/>
      <c r="K2697" s="42"/>
      <c r="L2697" s="41"/>
      <c r="M2697" s="41"/>
      <c r="N2697" s="41"/>
      <c r="O2697" s="41"/>
      <c r="P2697" s="41"/>
      <c r="Q2697" s="41"/>
      <c r="R2697" s="41"/>
      <c r="S2697" s="41"/>
      <c r="T2697" s="41"/>
      <c r="U2697" s="41"/>
      <c r="V2697" s="41"/>
      <c r="W2697" s="41"/>
      <c r="X2697" s="41"/>
      <c r="Y2697" s="43"/>
      <c r="Z2697" s="41"/>
      <c r="AA2697" s="44"/>
      <c r="AB2697" s="79"/>
      <c r="AC2697" s="44"/>
    </row>
    <row r="2698" spans="4:29" x14ac:dyDescent="0.35">
      <c r="D2698" s="37"/>
      <c r="E2698" s="37"/>
      <c r="F2698" s="37"/>
      <c r="G2698" s="37"/>
      <c r="H2698" s="37"/>
      <c r="I2698" s="38"/>
      <c r="J2698" s="37"/>
      <c r="K2698" s="38"/>
      <c r="L2698" s="37"/>
      <c r="M2698" s="37"/>
      <c r="N2698" s="37"/>
      <c r="O2698" s="37"/>
      <c r="P2698" s="37"/>
      <c r="Q2698" s="37"/>
      <c r="R2698" s="37"/>
      <c r="S2698" s="37"/>
      <c r="T2698" s="37"/>
      <c r="U2698" s="37"/>
      <c r="V2698" s="37"/>
      <c r="W2698" s="37"/>
      <c r="X2698" s="37"/>
      <c r="Y2698" s="39"/>
      <c r="Z2698" s="37"/>
      <c r="AA2698" s="40"/>
      <c r="AB2698" s="78"/>
      <c r="AC2698" s="40"/>
    </row>
    <row r="2699" spans="4:29" x14ac:dyDescent="0.35">
      <c r="D2699" s="37"/>
      <c r="E2699" s="37"/>
      <c r="F2699" s="37"/>
      <c r="G2699" s="37"/>
      <c r="H2699" s="37"/>
      <c r="I2699" s="38"/>
      <c r="J2699" s="37"/>
      <c r="K2699" s="38"/>
      <c r="L2699" s="37"/>
      <c r="M2699" s="37"/>
      <c r="N2699" s="37"/>
      <c r="O2699" s="37"/>
      <c r="P2699" s="37"/>
      <c r="Q2699" s="37"/>
      <c r="R2699" s="37"/>
      <c r="S2699" s="37"/>
      <c r="T2699" s="37"/>
      <c r="U2699" s="37"/>
      <c r="V2699" s="37"/>
      <c r="W2699" s="37"/>
      <c r="X2699" s="37"/>
      <c r="Y2699" s="39"/>
      <c r="Z2699" s="37"/>
      <c r="AA2699" s="40"/>
      <c r="AB2699" s="78"/>
      <c r="AC2699" s="40"/>
    </row>
    <row r="2700" spans="4:29" x14ac:dyDescent="0.35">
      <c r="D2700" s="37"/>
      <c r="E2700" s="37"/>
      <c r="F2700" s="37"/>
      <c r="G2700" s="37"/>
      <c r="H2700" s="37"/>
      <c r="I2700" s="38"/>
      <c r="J2700" s="37"/>
      <c r="K2700" s="38"/>
      <c r="L2700" s="37"/>
      <c r="M2700" s="37"/>
      <c r="N2700" s="37"/>
      <c r="O2700" s="37"/>
      <c r="P2700" s="37"/>
      <c r="Q2700" s="37"/>
      <c r="R2700" s="37"/>
      <c r="S2700" s="37"/>
      <c r="T2700" s="37"/>
      <c r="U2700" s="37"/>
      <c r="V2700" s="37"/>
      <c r="W2700" s="37"/>
      <c r="X2700" s="37"/>
      <c r="Y2700" s="39"/>
      <c r="Z2700" s="37"/>
      <c r="AA2700" s="40"/>
      <c r="AB2700" s="78"/>
      <c r="AC2700" s="40"/>
    </row>
    <row r="2701" spans="4:29" x14ac:dyDescent="0.35">
      <c r="D2701" s="37"/>
      <c r="E2701" s="37"/>
      <c r="F2701" s="37"/>
      <c r="G2701" s="37"/>
      <c r="H2701" s="37"/>
      <c r="I2701" s="38"/>
      <c r="J2701" s="37"/>
      <c r="K2701" s="38"/>
      <c r="L2701" s="37"/>
      <c r="M2701" s="37"/>
      <c r="N2701" s="37"/>
      <c r="O2701" s="37"/>
      <c r="P2701" s="37"/>
      <c r="Q2701" s="37"/>
      <c r="R2701" s="37"/>
      <c r="S2701" s="37"/>
      <c r="T2701" s="37"/>
      <c r="U2701" s="37"/>
      <c r="V2701" s="37"/>
      <c r="W2701" s="37"/>
      <c r="X2701" s="37"/>
      <c r="Y2701" s="39"/>
      <c r="Z2701" s="37"/>
      <c r="AA2701" s="40"/>
      <c r="AB2701" s="78"/>
      <c r="AC2701" s="40"/>
    </row>
    <row r="2702" spans="4:29" x14ac:dyDescent="0.35">
      <c r="D2702" s="41"/>
      <c r="E2702" s="41"/>
      <c r="F2702" s="41"/>
      <c r="G2702" s="41"/>
      <c r="H2702" s="41"/>
      <c r="I2702" s="42"/>
      <c r="J2702" s="41"/>
      <c r="K2702" s="42"/>
      <c r="L2702" s="41"/>
      <c r="M2702" s="41"/>
      <c r="N2702" s="41"/>
      <c r="O2702" s="41"/>
      <c r="P2702" s="41"/>
      <c r="Q2702" s="41"/>
      <c r="R2702" s="41"/>
      <c r="S2702" s="41"/>
      <c r="T2702" s="41"/>
      <c r="U2702" s="41"/>
      <c r="V2702" s="41"/>
      <c r="W2702" s="41"/>
      <c r="X2702" s="41"/>
      <c r="Y2702" s="43"/>
      <c r="Z2702" s="41"/>
      <c r="AA2702" s="44"/>
      <c r="AB2702" s="79"/>
      <c r="AC2702" s="44"/>
    </row>
    <row r="2703" spans="4:29" x14ac:dyDescent="0.35">
      <c r="D2703" s="37"/>
      <c r="E2703" s="37"/>
      <c r="F2703" s="37"/>
      <c r="G2703" s="37"/>
      <c r="H2703" s="37"/>
      <c r="I2703" s="38"/>
      <c r="J2703" s="37"/>
      <c r="K2703" s="38"/>
      <c r="L2703" s="37"/>
      <c r="M2703" s="37"/>
      <c r="N2703" s="37"/>
      <c r="O2703" s="37"/>
      <c r="P2703" s="37"/>
      <c r="Q2703" s="37"/>
      <c r="R2703" s="37"/>
      <c r="S2703" s="37"/>
      <c r="T2703" s="37"/>
      <c r="U2703" s="37"/>
      <c r="V2703" s="37"/>
      <c r="W2703" s="37"/>
      <c r="X2703" s="37"/>
      <c r="Y2703" s="39"/>
      <c r="Z2703" s="37"/>
      <c r="AA2703" s="40"/>
      <c r="AB2703" s="78"/>
      <c r="AC2703" s="40"/>
    </row>
    <row r="2704" spans="4:29" x14ac:dyDescent="0.35">
      <c r="D2704" s="37"/>
      <c r="E2704" s="37"/>
      <c r="F2704" s="37"/>
      <c r="G2704" s="37"/>
      <c r="H2704" s="37"/>
      <c r="I2704" s="38"/>
      <c r="J2704" s="37"/>
      <c r="K2704" s="38"/>
      <c r="L2704" s="37"/>
      <c r="M2704" s="37"/>
      <c r="N2704" s="37"/>
      <c r="O2704" s="37"/>
      <c r="P2704" s="37"/>
      <c r="Q2704" s="37"/>
      <c r="R2704" s="37"/>
      <c r="S2704" s="37"/>
      <c r="T2704" s="37"/>
      <c r="U2704" s="37"/>
      <c r="V2704" s="37"/>
      <c r="W2704" s="37"/>
      <c r="X2704" s="37"/>
      <c r="Y2704" s="39"/>
      <c r="Z2704" s="37"/>
      <c r="AA2704" s="40"/>
      <c r="AB2704" s="78"/>
      <c r="AC2704" s="40"/>
    </row>
    <row r="2705" spans="4:29" x14ac:dyDescent="0.35">
      <c r="D2705" s="37"/>
      <c r="E2705" s="37"/>
      <c r="F2705" s="37"/>
      <c r="G2705" s="37"/>
      <c r="H2705" s="37"/>
      <c r="I2705" s="38"/>
      <c r="J2705" s="37"/>
      <c r="K2705" s="38"/>
      <c r="L2705" s="37"/>
      <c r="M2705" s="37"/>
      <c r="N2705" s="37"/>
      <c r="O2705" s="37"/>
      <c r="P2705" s="37"/>
      <c r="Q2705" s="37"/>
      <c r="R2705" s="37"/>
      <c r="S2705" s="37"/>
      <c r="T2705" s="37"/>
      <c r="U2705" s="37"/>
      <c r="V2705" s="37"/>
      <c r="W2705" s="37"/>
      <c r="X2705" s="37"/>
      <c r="Y2705" s="39"/>
      <c r="Z2705" s="37"/>
      <c r="AA2705" s="40"/>
      <c r="AB2705" s="78"/>
      <c r="AC2705" s="40"/>
    </row>
    <row r="2706" spans="4:29" x14ac:dyDescent="0.35">
      <c r="D2706" s="37"/>
      <c r="E2706" s="37"/>
      <c r="F2706" s="37"/>
      <c r="G2706" s="37"/>
      <c r="H2706" s="37"/>
      <c r="I2706" s="38"/>
      <c r="J2706" s="37"/>
      <c r="K2706" s="38"/>
      <c r="L2706" s="37"/>
      <c r="M2706" s="37"/>
      <c r="N2706" s="37"/>
      <c r="O2706" s="37"/>
      <c r="P2706" s="37"/>
      <c r="Q2706" s="37"/>
      <c r="R2706" s="37"/>
      <c r="S2706" s="37"/>
      <c r="T2706" s="37"/>
      <c r="U2706" s="37"/>
      <c r="V2706" s="37"/>
      <c r="W2706" s="37"/>
      <c r="X2706" s="37"/>
      <c r="Y2706" s="39"/>
      <c r="Z2706" s="37"/>
      <c r="AA2706" s="40"/>
      <c r="AB2706" s="78"/>
      <c r="AC2706" s="40"/>
    </row>
    <row r="2707" spans="4:29" x14ac:dyDescent="0.35">
      <c r="D2707" s="41"/>
      <c r="E2707" s="41"/>
      <c r="F2707" s="41"/>
      <c r="G2707" s="41"/>
      <c r="H2707" s="41"/>
      <c r="I2707" s="42"/>
      <c r="J2707" s="41"/>
      <c r="K2707" s="42"/>
      <c r="L2707" s="41"/>
      <c r="M2707" s="41"/>
      <c r="N2707" s="41"/>
      <c r="O2707" s="41"/>
      <c r="P2707" s="41"/>
      <c r="Q2707" s="41"/>
      <c r="R2707" s="41"/>
      <c r="S2707" s="41"/>
      <c r="T2707" s="41"/>
      <c r="U2707" s="41"/>
      <c r="V2707" s="41"/>
      <c r="W2707" s="41"/>
      <c r="X2707" s="41"/>
      <c r="Y2707" s="43"/>
      <c r="Z2707" s="41"/>
      <c r="AA2707" s="44"/>
      <c r="AB2707" s="79"/>
      <c r="AC2707" s="44"/>
    </row>
    <row r="2708" spans="4:29" x14ac:dyDescent="0.35">
      <c r="D2708" s="37"/>
      <c r="E2708" s="37"/>
      <c r="F2708" s="37"/>
      <c r="G2708" s="37"/>
      <c r="H2708" s="37"/>
      <c r="I2708" s="38"/>
      <c r="J2708" s="37"/>
      <c r="K2708" s="38"/>
      <c r="L2708" s="37"/>
      <c r="M2708" s="37"/>
      <c r="N2708" s="37"/>
      <c r="O2708" s="37"/>
      <c r="P2708" s="37"/>
      <c r="Q2708" s="37"/>
      <c r="R2708" s="37"/>
      <c r="S2708" s="37"/>
      <c r="T2708" s="37"/>
      <c r="U2708" s="37"/>
      <c r="V2708" s="37"/>
      <c r="W2708" s="37"/>
      <c r="X2708" s="37"/>
      <c r="Y2708" s="39"/>
      <c r="Z2708" s="37"/>
      <c r="AA2708" s="40"/>
      <c r="AB2708" s="78"/>
      <c r="AC2708" s="40"/>
    </row>
    <row r="2709" spans="4:29" x14ac:dyDescent="0.35">
      <c r="D2709" s="37"/>
      <c r="E2709" s="37"/>
      <c r="F2709" s="37"/>
      <c r="G2709" s="37"/>
      <c r="H2709" s="37"/>
      <c r="I2709" s="38"/>
      <c r="J2709" s="37"/>
      <c r="K2709" s="38"/>
      <c r="L2709" s="37"/>
      <c r="M2709" s="37"/>
      <c r="N2709" s="37"/>
      <c r="O2709" s="37"/>
      <c r="P2709" s="37"/>
      <c r="Q2709" s="37"/>
      <c r="R2709" s="37"/>
      <c r="S2709" s="37"/>
      <c r="T2709" s="37"/>
      <c r="U2709" s="37"/>
      <c r="V2709" s="37"/>
      <c r="W2709" s="37"/>
      <c r="X2709" s="37"/>
      <c r="Y2709" s="39"/>
      <c r="Z2709" s="37"/>
      <c r="AA2709" s="40"/>
      <c r="AB2709" s="78"/>
      <c r="AC2709" s="40"/>
    </row>
    <row r="2710" spans="4:29" x14ac:dyDescent="0.35">
      <c r="D2710" s="37"/>
      <c r="E2710" s="37"/>
      <c r="F2710" s="37"/>
      <c r="G2710" s="37"/>
      <c r="H2710" s="37"/>
      <c r="I2710" s="38"/>
      <c r="J2710" s="37"/>
      <c r="K2710" s="38"/>
      <c r="L2710" s="37"/>
      <c r="M2710" s="37"/>
      <c r="N2710" s="37"/>
      <c r="O2710" s="37"/>
      <c r="P2710" s="37"/>
      <c r="Q2710" s="37"/>
      <c r="R2710" s="37"/>
      <c r="S2710" s="37"/>
      <c r="T2710" s="37"/>
      <c r="U2710" s="37"/>
      <c r="V2710" s="37"/>
      <c r="W2710" s="37"/>
      <c r="X2710" s="37"/>
      <c r="Y2710" s="39"/>
      <c r="Z2710" s="37"/>
      <c r="AA2710" s="40"/>
      <c r="AB2710" s="78"/>
      <c r="AC2710" s="40"/>
    </row>
    <row r="2711" spans="4:29" x14ac:dyDescent="0.35">
      <c r="D2711" s="37"/>
      <c r="E2711" s="37"/>
      <c r="F2711" s="37"/>
      <c r="G2711" s="37"/>
      <c r="H2711" s="37"/>
      <c r="I2711" s="38"/>
      <c r="J2711" s="37"/>
      <c r="K2711" s="38"/>
      <c r="L2711" s="37"/>
      <c r="M2711" s="37"/>
      <c r="N2711" s="37"/>
      <c r="O2711" s="37"/>
      <c r="P2711" s="37"/>
      <c r="Q2711" s="37"/>
      <c r="R2711" s="37"/>
      <c r="S2711" s="37"/>
      <c r="T2711" s="37"/>
      <c r="U2711" s="37"/>
      <c r="V2711" s="37"/>
      <c r="W2711" s="37"/>
      <c r="X2711" s="37"/>
      <c r="Y2711" s="39"/>
      <c r="Z2711" s="37"/>
      <c r="AA2711" s="40"/>
      <c r="AB2711" s="78"/>
      <c r="AC2711" s="40"/>
    </row>
    <row r="2712" spans="4:29" x14ac:dyDescent="0.35">
      <c r="D2712" s="37"/>
      <c r="E2712" s="37"/>
      <c r="F2712" s="37"/>
      <c r="G2712" s="37"/>
      <c r="H2712" s="37"/>
      <c r="I2712" s="38"/>
      <c r="J2712" s="37"/>
      <c r="K2712" s="38"/>
      <c r="L2712" s="37"/>
      <c r="M2712" s="37"/>
      <c r="N2712" s="37"/>
      <c r="O2712" s="37"/>
      <c r="P2712" s="37"/>
      <c r="Q2712" s="37"/>
      <c r="R2712" s="37"/>
      <c r="S2712" s="37"/>
      <c r="T2712" s="37"/>
      <c r="U2712" s="37"/>
      <c r="V2712" s="37"/>
      <c r="W2712" s="37"/>
      <c r="X2712" s="37"/>
      <c r="Y2712" s="39"/>
      <c r="Z2712" s="37"/>
      <c r="AA2712" s="40"/>
      <c r="AB2712" s="78"/>
      <c r="AC2712" s="40"/>
    </row>
    <row r="2713" spans="4:29" x14ac:dyDescent="0.35">
      <c r="D2713" s="37"/>
      <c r="E2713" s="37"/>
      <c r="F2713" s="37"/>
      <c r="G2713" s="37"/>
      <c r="H2713" s="37"/>
      <c r="I2713" s="38"/>
      <c r="J2713" s="37"/>
      <c r="K2713" s="38"/>
      <c r="L2713" s="37"/>
      <c r="M2713" s="37"/>
      <c r="N2713" s="37"/>
      <c r="O2713" s="37"/>
      <c r="P2713" s="37"/>
      <c r="Q2713" s="37"/>
      <c r="R2713" s="37"/>
      <c r="S2713" s="37"/>
      <c r="T2713" s="37"/>
      <c r="U2713" s="37"/>
      <c r="V2713" s="37"/>
      <c r="W2713" s="37"/>
      <c r="X2713" s="37"/>
      <c r="Y2713" s="39"/>
      <c r="Z2713" s="37"/>
      <c r="AA2713" s="40"/>
      <c r="AB2713" s="78"/>
      <c r="AC2713" s="40"/>
    </row>
    <row r="2714" spans="4:29" x14ac:dyDescent="0.35">
      <c r="D2714" s="41"/>
      <c r="E2714" s="41"/>
      <c r="F2714" s="41"/>
      <c r="G2714" s="41"/>
      <c r="H2714" s="41"/>
      <c r="I2714" s="42"/>
      <c r="J2714" s="41"/>
      <c r="K2714" s="42"/>
      <c r="L2714" s="41"/>
      <c r="M2714" s="41"/>
      <c r="N2714" s="41"/>
      <c r="O2714" s="41"/>
      <c r="P2714" s="41"/>
      <c r="Q2714" s="41"/>
      <c r="R2714" s="41"/>
      <c r="S2714" s="41"/>
      <c r="T2714" s="41"/>
      <c r="U2714" s="41"/>
      <c r="V2714" s="41"/>
      <c r="W2714" s="41"/>
      <c r="X2714" s="41"/>
      <c r="Y2714" s="43"/>
      <c r="Z2714" s="41"/>
      <c r="AA2714" s="44"/>
      <c r="AB2714" s="79"/>
      <c r="AC2714" s="44"/>
    </row>
    <row r="2715" spans="4:29" x14ac:dyDescent="0.35">
      <c r="D2715" s="41"/>
      <c r="E2715" s="41"/>
      <c r="F2715" s="41"/>
      <c r="G2715" s="41"/>
      <c r="H2715" s="41"/>
      <c r="I2715" s="42"/>
      <c r="J2715" s="41"/>
      <c r="K2715" s="42"/>
      <c r="L2715" s="41"/>
      <c r="M2715" s="41"/>
      <c r="N2715" s="41"/>
      <c r="O2715" s="41"/>
      <c r="P2715" s="41"/>
      <c r="Q2715" s="41"/>
      <c r="R2715" s="41"/>
      <c r="S2715" s="41"/>
      <c r="T2715" s="41"/>
      <c r="U2715" s="41"/>
      <c r="V2715" s="41"/>
      <c r="W2715" s="41"/>
      <c r="X2715" s="41"/>
      <c r="Y2715" s="43"/>
      <c r="Z2715" s="41"/>
      <c r="AA2715" s="44"/>
      <c r="AB2715" s="79"/>
      <c r="AC2715" s="44"/>
    </row>
    <row r="2716" spans="4:29" x14ac:dyDescent="0.35">
      <c r="D2716" s="37"/>
      <c r="E2716" s="37"/>
      <c r="F2716" s="37"/>
      <c r="G2716" s="37"/>
      <c r="H2716" s="37"/>
      <c r="I2716" s="38"/>
      <c r="J2716" s="37"/>
      <c r="K2716" s="38"/>
      <c r="L2716" s="37"/>
      <c r="M2716" s="37"/>
      <c r="N2716" s="37"/>
      <c r="O2716" s="37"/>
      <c r="P2716" s="37"/>
      <c r="Q2716" s="37"/>
      <c r="R2716" s="37"/>
      <c r="S2716" s="37"/>
      <c r="T2716" s="37"/>
      <c r="U2716" s="37"/>
      <c r="V2716" s="37"/>
      <c r="W2716" s="37"/>
      <c r="X2716" s="37"/>
      <c r="Y2716" s="39"/>
      <c r="Z2716" s="37"/>
      <c r="AA2716" s="40"/>
      <c r="AB2716" s="78"/>
      <c r="AC2716" s="40"/>
    </row>
    <row r="2717" spans="4:29" x14ac:dyDescent="0.35">
      <c r="D2717" s="37"/>
      <c r="E2717" s="37"/>
      <c r="F2717" s="37"/>
      <c r="G2717" s="37"/>
      <c r="H2717" s="37"/>
      <c r="I2717" s="38"/>
      <c r="J2717" s="37"/>
      <c r="K2717" s="38"/>
      <c r="L2717" s="37"/>
      <c r="M2717" s="37"/>
      <c r="N2717" s="37"/>
      <c r="O2717" s="37"/>
      <c r="P2717" s="37"/>
      <c r="Q2717" s="37"/>
      <c r="R2717" s="37"/>
      <c r="S2717" s="37"/>
      <c r="T2717" s="37"/>
      <c r="U2717" s="37"/>
      <c r="V2717" s="37"/>
      <c r="W2717" s="37"/>
      <c r="X2717" s="37"/>
      <c r="Y2717" s="39"/>
      <c r="Z2717" s="37"/>
      <c r="AA2717" s="40"/>
      <c r="AB2717" s="78"/>
      <c r="AC2717" s="40"/>
    </row>
    <row r="2718" spans="4:29" x14ac:dyDescent="0.35">
      <c r="D2718" s="37"/>
      <c r="E2718" s="37"/>
      <c r="F2718" s="37"/>
      <c r="G2718" s="37"/>
      <c r="H2718" s="37"/>
      <c r="I2718" s="38"/>
      <c r="J2718" s="37"/>
      <c r="K2718" s="38"/>
      <c r="L2718" s="37"/>
      <c r="M2718" s="37"/>
      <c r="N2718" s="37"/>
      <c r="O2718" s="37"/>
      <c r="P2718" s="37"/>
      <c r="Q2718" s="37"/>
      <c r="R2718" s="37"/>
      <c r="S2718" s="37"/>
      <c r="T2718" s="37"/>
      <c r="U2718" s="37"/>
      <c r="V2718" s="37"/>
      <c r="W2718" s="37"/>
      <c r="X2718" s="37"/>
      <c r="Y2718" s="39"/>
      <c r="Z2718" s="37"/>
      <c r="AA2718" s="40"/>
      <c r="AB2718" s="78"/>
      <c r="AC2718" s="40"/>
    </row>
    <row r="2719" spans="4:29" x14ac:dyDescent="0.35">
      <c r="D2719" s="37"/>
      <c r="E2719" s="37"/>
      <c r="F2719" s="37"/>
      <c r="G2719" s="37"/>
      <c r="H2719" s="37"/>
      <c r="I2719" s="38"/>
      <c r="J2719" s="37"/>
      <c r="K2719" s="38"/>
      <c r="L2719" s="37"/>
      <c r="M2719" s="37"/>
      <c r="N2719" s="37"/>
      <c r="O2719" s="37"/>
      <c r="P2719" s="37"/>
      <c r="Q2719" s="37"/>
      <c r="R2719" s="37"/>
      <c r="S2719" s="37"/>
      <c r="T2719" s="37"/>
      <c r="U2719" s="37"/>
      <c r="V2719" s="37"/>
      <c r="W2719" s="37"/>
      <c r="X2719" s="37"/>
      <c r="Y2719" s="39"/>
      <c r="Z2719" s="37"/>
      <c r="AA2719" s="40"/>
      <c r="AB2719" s="78"/>
      <c r="AC2719" s="40"/>
    </row>
    <row r="2720" spans="4:29" x14ac:dyDescent="0.35">
      <c r="D2720" s="37"/>
      <c r="E2720" s="37"/>
      <c r="F2720" s="37"/>
      <c r="G2720" s="37"/>
      <c r="H2720" s="37"/>
      <c r="I2720" s="38"/>
      <c r="J2720" s="37"/>
      <c r="K2720" s="38"/>
      <c r="L2720" s="37"/>
      <c r="M2720" s="37"/>
      <c r="N2720" s="37"/>
      <c r="O2720" s="37"/>
      <c r="P2720" s="37"/>
      <c r="Q2720" s="37"/>
      <c r="R2720" s="37"/>
      <c r="S2720" s="37"/>
      <c r="T2720" s="37"/>
      <c r="U2720" s="37"/>
      <c r="V2720" s="37"/>
      <c r="W2720" s="37"/>
      <c r="X2720" s="37"/>
      <c r="Y2720" s="39"/>
      <c r="Z2720" s="37"/>
      <c r="AA2720" s="40"/>
      <c r="AB2720" s="78"/>
      <c r="AC2720" s="40"/>
    </row>
    <row r="2721" spans="4:29" x14ac:dyDescent="0.35">
      <c r="D2721" s="37"/>
      <c r="E2721" s="37"/>
      <c r="F2721" s="37"/>
      <c r="G2721" s="37"/>
      <c r="H2721" s="37"/>
      <c r="I2721" s="38"/>
      <c r="J2721" s="37"/>
      <c r="K2721" s="38"/>
      <c r="L2721" s="37"/>
      <c r="M2721" s="37"/>
      <c r="N2721" s="37"/>
      <c r="O2721" s="37"/>
      <c r="P2721" s="37"/>
      <c r="Q2721" s="37"/>
      <c r="R2721" s="37"/>
      <c r="S2721" s="37"/>
      <c r="T2721" s="37"/>
      <c r="U2721" s="37"/>
      <c r="V2721" s="37"/>
      <c r="W2721" s="37"/>
      <c r="X2721" s="37"/>
      <c r="Y2721" s="39"/>
      <c r="Z2721" s="37"/>
      <c r="AA2721" s="40"/>
      <c r="AB2721" s="78"/>
      <c r="AC2721" s="40"/>
    </row>
    <row r="2722" spans="4:29" x14ac:dyDescent="0.35">
      <c r="D2722" s="37"/>
      <c r="E2722" s="37"/>
      <c r="F2722" s="37"/>
      <c r="G2722" s="37"/>
      <c r="H2722" s="37"/>
      <c r="I2722" s="38"/>
      <c r="J2722" s="37"/>
      <c r="K2722" s="38"/>
      <c r="L2722" s="37"/>
      <c r="M2722" s="37"/>
      <c r="N2722" s="37"/>
      <c r="O2722" s="37"/>
      <c r="P2722" s="37"/>
      <c r="Q2722" s="37"/>
      <c r="R2722" s="37"/>
      <c r="S2722" s="37"/>
      <c r="T2722" s="37"/>
      <c r="U2722" s="37"/>
      <c r="V2722" s="37"/>
      <c r="W2722" s="37"/>
      <c r="X2722" s="37"/>
      <c r="Y2722" s="39"/>
      <c r="Z2722" s="37"/>
      <c r="AA2722" s="40"/>
      <c r="AB2722" s="78"/>
      <c r="AC2722" s="40"/>
    </row>
    <row r="2723" spans="4:29" x14ac:dyDescent="0.35">
      <c r="D2723" s="37"/>
      <c r="E2723" s="37"/>
      <c r="F2723" s="37"/>
      <c r="G2723" s="37"/>
      <c r="H2723" s="37"/>
      <c r="I2723" s="38"/>
      <c r="J2723" s="37"/>
      <c r="K2723" s="38"/>
      <c r="L2723" s="37"/>
      <c r="M2723" s="37"/>
      <c r="N2723" s="37"/>
      <c r="O2723" s="37"/>
      <c r="P2723" s="37"/>
      <c r="Q2723" s="37"/>
      <c r="R2723" s="37"/>
      <c r="S2723" s="37"/>
      <c r="T2723" s="37"/>
      <c r="U2723" s="37"/>
      <c r="V2723" s="37"/>
      <c r="W2723" s="37"/>
      <c r="X2723" s="37"/>
      <c r="Y2723" s="39"/>
      <c r="Z2723" s="37"/>
      <c r="AA2723" s="40"/>
      <c r="AB2723" s="78"/>
      <c r="AC2723" s="40"/>
    </row>
    <row r="2724" spans="4:29" x14ac:dyDescent="0.35">
      <c r="D2724" s="37"/>
      <c r="E2724" s="37"/>
      <c r="F2724" s="37"/>
      <c r="G2724" s="37"/>
      <c r="H2724" s="37"/>
      <c r="I2724" s="38"/>
      <c r="J2724" s="37"/>
      <c r="K2724" s="38"/>
      <c r="L2724" s="37"/>
      <c r="M2724" s="37"/>
      <c r="N2724" s="37"/>
      <c r="O2724" s="37"/>
      <c r="P2724" s="37"/>
      <c r="Q2724" s="37"/>
      <c r="R2724" s="37"/>
      <c r="S2724" s="37"/>
      <c r="T2724" s="37"/>
      <c r="U2724" s="37"/>
      <c r="V2724" s="37"/>
      <c r="W2724" s="37"/>
      <c r="X2724" s="37"/>
      <c r="Y2724" s="39"/>
      <c r="Z2724" s="37"/>
      <c r="AA2724" s="40"/>
      <c r="AB2724" s="78"/>
      <c r="AC2724" s="40"/>
    </row>
    <row r="2725" spans="4:29" x14ac:dyDescent="0.35">
      <c r="D2725" s="41"/>
      <c r="E2725" s="41"/>
      <c r="F2725" s="41"/>
      <c r="G2725" s="41"/>
      <c r="H2725" s="41"/>
      <c r="I2725" s="42"/>
      <c r="J2725" s="41"/>
      <c r="K2725" s="42"/>
      <c r="L2725" s="41"/>
      <c r="M2725" s="41"/>
      <c r="N2725" s="41"/>
      <c r="O2725" s="41"/>
      <c r="P2725" s="41"/>
      <c r="Q2725" s="41"/>
      <c r="R2725" s="41"/>
      <c r="S2725" s="41"/>
      <c r="T2725" s="41"/>
      <c r="U2725" s="41"/>
      <c r="V2725" s="41"/>
      <c r="W2725" s="41"/>
      <c r="X2725" s="41"/>
      <c r="Y2725" s="43"/>
      <c r="Z2725" s="41"/>
      <c r="AA2725" s="44"/>
      <c r="AB2725" s="79"/>
      <c r="AC2725" s="44"/>
    </row>
    <row r="2726" spans="4:29" x14ac:dyDescent="0.35">
      <c r="D2726" s="41"/>
      <c r="E2726" s="41"/>
      <c r="F2726" s="41"/>
      <c r="G2726" s="41"/>
      <c r="H2726" s="41"/>
      <c r="I2726" s="42"/>
      <c r="J2726" s="41"/>
      <c r="K2726" s="42"/>
      <c r="L2726" s="41"/>
      <c r="M2726" s="41"/>
      <c r="N2726" s="41"/>
      <c r="O2726" s="41"/>
      <c r="P2726" s="41"/>
      <c r="Q2726" s="41"/>
      <c r="R2726" s="41"/>
      <c r="S2726" s="41"/>
      <c r="T2726" s="41"/>
      <c r="U2726" s="41"/>
      <c r="V2726" s="41"/>
      <c r="W2726" s="41"/>
      <c r="X2726" s="41"/>
      <c r="Y2726" s="43"/>
      <c r="Z2726" s="41"/>
      <c r="AA2726" s="44"/>
      <c r="AB2726" s="79"/>
      <c r="AC2726" s="44"/>
    </row>
    <row r="2727" spans="4:29" x14ac:dyDescent="0.35">
      <c r="D2727" s="37"/>
      <c r="E2727" s="37"/>
      <c r="F2727" s="37"/>
      <c r="G2727" s="37"/>
      <c r="H2727" s="37"/>
      <c r="I2727" s="38"/>
      <c r="J2727" s="37"/>
      <c r="K2727" s="38"/>
      <c r="L2727" s="37"/>
      <c r="M2727" s="37"/>
      <c r="N2727" s="37"/>
      <c r="O2727" s="37"/>
      <c r="P2727" s="37"/>
      <c r="Q2727" s="37"/>
      <c r="R2727" s="37"/>
      <c r="S2727" s="37"/>
      <c r="T2727" s="37"/>
      <c r="U2727" s="37"/>
      <c r="V2727" s="37"/>
      <c r="W2727" s="37"/>
      <c r="X2727" s="37"/>
      <c r="Y2727" s="39"/>
      <c r="Z2727" s="37"/>
      <c r="AA2727" s="40"/>
      <c r="AB2727" s="78"/>
      <c r="AC2727" s="40"/>
    </row>
    <row r="2728" spans="4:29" x14ac:dyDescent="0.35">
      <c r="D2728" s="37"/>
      <c r="E2728" s="37"/>
      <c r="F2728" s="37"/>
      <c r="G2728" s="37"/>
      <c r="H2728" s="37"/>
      <c r="I2728" s="38"/>
      <c r="J2728" s="37"/>
      <c r="K2728" s="38"/>
      <c r="L2728" s="37"/>
      <c r="M2728" s="37"/>
      <c r="N2728" s="37"/>
      <c r="O2728" s="37"/>
      <c r="P2728" s="37"/>
      <c r="Q2728" s="37"/>
      <c r="R2728" s="37"/>
      <c r="S2728" s="37"/>
      <c r="T2728" s="37"/>
      <c r="U2728" s="37"/>
      <c r="V2728" s="37"/>
      <c r="W2728" s="37"/>
      <c r="X2728" s="37"/>
      <c r="Y2728" s="39"/>
      <c r="Z2728" s="37"/>
      <c r="AA2728" s="40"/>
      <c r="AB2728" s="78"/>
      <c r="AC2728" s="40"/>
    </row>
    <row r="2729" spans="4:29" x14ac:dyDescent="0.35">
      <c r="D2729" s="37"/>
      <c r="E2729" s="37"/>
      <c r="F2729" s="37"/>
      <c r="G2729" s="37"/>
      <c r="H2729" s="37"/>
      <c r="I2729" s="38"/>
      <c r="J2729" s="37"/>
      <c r="K2729" s="38"/>
      <c r="L2729" s="37"/>
      <c r="M2729" s="37"/>
      <c r="N2729" s="37"/>
      <c r="O2729" s="37"/>
      <c r="P2729" s="37"/>
      <c r="Q2729" s="37"/>
      <c r="R2729" s="37"/>
      <c r="S2729" s="37"/>
      <c r="T2729" s="37"/>
      <c r="U2729" s="37"/>
      <c r="V2729" s="37"/>
      <c r="W2729" s="37"/>
      <c r="X2729" s="37"/>
      <c r="Y2729" s="39"/>
      <c r="Z2729" s="37"/>
      <c r="AA2729" s="40"/>
      <c r="AB2729" s="78"/>
      <c r="AC2729" s="40"/>
    </row>
    <row r="2730" spans="4:29" x14ac:dyDescent="0.35">
      <c r="D2730" s="37"/>
      <c r="E2730" s="37"/>
      <c r="F2730" s="37"/>
      <c r="G2730" s="37"/>
      <c r="H2730" s="37"/>
      <c r="I2730" s="38"/>
      <c r="J2730" s="37"/>
      <c r="K2730" s="38"/>
      <c r="L2730" s="37"/>
      <c r="M2730" s="37"/>
      <c r="N2730" s="37"/>
      <c r="O2730" s="37"/>
      <c r="P2730" s="37"/>
      <c r="Q2730" s="37"/>
      <c r="R2730" s="37"/>
      <c r="S2730" s="37"/>
      <c r="T2730" s="37"/>
      <c r="U2730" s="37"/>
      <c r="V2730" s="37"/>
      <c r="W2730" s="37"/>
      <c r="X2730" s="37"/>
      <c r="Y2730" s="39"/>
      <c r="Z2730" s="37"/>
      <c r="AA2730" s="40"/>
      <c r="AB2730" s="78"/>
      <c r="AC2730" s="40"/>
    </row>
    <row r="2731" spans="4:29" x14ac:dyDescent="0.35">
      <c r="D2731" s="37"/>
      <c r="E2731" s="37"/>
      <c r="F2731" s="37"/>
      <c r="G2731" s="37"/>
      <c r="H2731" s="37"/>
      <c r="I2731" s="38"/>
      <c r="J2731" s="37"/>
      <c r="K2731" s="38"/>
      <c r="L2731" s="37"/>
      <c r="M2731" s="37"/>
      <c r="N2731" s="37"/>
      <c r="O2731" s="37"/>
      <c r="P2731" s="37"/>
      <c r="Q2731" s="37"/>
      <c r="R2731" s="37"/>
      <c r="S2731" s="37"/>
      <c r="T2731" s="37"/>
      <c r="U2731" s="37"/>
      <c r="V2731" s="37"/>
      <c r="W2731" s="37"/>
      <c r="X2731" s="37"/>
      <c r="Y2731" s="39"/>
      <c r="Z2731" s="37"/>
      <c r="AA2731" s="40"/>
      <c r="AB2731" s="78"/>
      <c r="AC2731" s="40"/>
    </row>
    <row r="2732" spans="4:29" x14ac:dyDescent="0.35">
      <c r="D2732" s="41"/>
      <c r="E2732" s="41"/>
      <c r="F2732" s="41"/>
      <c r="G2732" s="41"/>
      <c r="H2732" s="41"/>
      <c r="I2732" s="42"/>
      <c r="J2732" s="41"/>
      <c r="K2732" s="42"/>
      <c r="L2732" s="41"/>
      <c r="M2732" s="41"/>
      <c r="N2732" s="41"/>
      <c r="O2732" s="41"/>
      <c r="P2732" s="41"/>
      <c r="Q2732" s="41"/>
      <c r="R2732" s="41"/>
      <c r="S2732" s="41"/>
      <c r="T2732" s="41"/>
      <c r="U2732" s="41"/>
      <c r="V2732" s="41"/>
      <c r="W2732" s="41"/>
      <c r="X2732" s="41"/>
      <c r="Y2732" s="43"/>
      <c r="Z2732" s="41"/>
      <c r="AA2732" s="44"/>
      <c r="AB2732" s="79"/>
      <c r="AC2732" s="44"/>
    </row>
    <row r="2733" spans="4:29" x14ac:dyDescent="0.35">
      <c r="D2733" s="37"/>
      <c r="E2733" s="37"/>
      <c r="F2733" s="37"/>
      <c r="G2733" s="37"/>
      <c r="H2733" s="37"/>
      <c r="I2733" s="38"/>
      <c r="J2733" s="37"/>
      <c r="K2733" s="38"/>
      <c r="L2733" s="37"/>
      <c r="M2733" s="37"/>
      <c r="N2733" s="37"/>
      <c r="O2733" s="37"/>
      <c r="P2733" s="37"/>
      <c r="Q2733" s="37"/>
      <c r="R2733" s="37"/>
      <c r="S2733" s="37"/>
      <c r="T2733" s="37"/>
      <c r="U2733" s="37"/>
      <c r="V2733" s="37"/>
      <c r="W2733" s="37"/>
      <c r="X2733" s="37"/>
      <c r="Y2733" s="39"/>
      <c r="Z2733" s="37"/>
      <c r="AA2733" s="40"/>
      <c r="AB2733" s="78"/>
      <c r="AC2733" s="40"/>
    </row>
    <row r="2734" spans="4:29" x14ac:dyDescent="0.35">
      <c r="D2734" s="37"/>
      <c r="E2734" s="37"/>
      <c r="F2734" s="37"/>
      <c r="G2734" s="37"/>
      <c r="H2734" s="37"/>
      <c r="I2734" s="38"/>
      <c r="J2734" s="37"/>
      <c r="K2734" s="38"/>
      <c r="L2734" s="37"/>
      <c r="M2734" s="37"/>
      <c r="N2734" s="37"/>
      <c r="O2734" s="37"/>
      <c r="P2734" s="37"/>
      <c r="Q2734" s="37"/>
      <c r="R2734" s="37"/>
      <c r="S2734" s="37"/>
      <c r="T2734" s="37"/>
      <c r="U2734" s="37"/>
      <c r="V2734" s="37"/>
      <c r="W2734" s="37"/>
      <c r="X2734" s="37"/>
      <c r="Y2734" s="39"/>
      <c r="Z2734" s="37"/>
      <c r="AA2734" s="40"/>
      <c r="AB2734" s="78"/>
      <c r="AC2734" s="40"/>
    </row>
    <row r="2735" spans="4:29" x14ac:dyDescent="0.35">
      <c r="D2735" s="37"/>
      <c r="E2735" s="37"/>
      <c r="F2735" s="37"/>
      <c r="G2735" s="37"/>
      <c r="H2735" s="37"/>
      <c r="I2735" s="38"/>
      <c r="J2735" s="37"/>
      <c r="K2735" s="38"/>
      <c r="L2735" s="37"/>
      <c r="M2735" s="37"/>
      <c r="N2735" s="37"/>
      <c r="O2735" s="37"/>
      <c r="P2735" s="37"/>
      <c r="Q2735" s="37"/>
      <c r="R2735" s="37"/>
      <c r="S2735" s="37"/>
      <c r="T2735" s="37"/>
      <c r="U2735" s="37"/>
      <c r="V2735" s="37"/>
      <c r="W2735" s="37"/>
      <c r="X2735" s="37"/>
      <c r="Y2735" s="39"/>
      <c r="Z2735" s="37"/>
      <c r="AA2735" s="40"/>
      <c r="AB2735" s="78"/>
      <c r="AC2735" s="40"/>
    </row>
    <row r="2736" spans="4:29" x14ac:dyDescent="0.35">
      <c r="D2736" s="37"/>
      <c r="E2736" s="37"/>
      <c r="F2736" s="37"/>
      <c r="G2736" s="37"/>
      <c r="H2736" s="37"/>
      <c r="I2736" s="38"/>
      <c r="J2736" s="37"/>
      <c r="K2736" s="38"/>
      <c r="L2736" s="37"/>
      <c r="M2736" s="37"/>
      <c r="N2736" s="37"/>
      <c r="O2736" s="37"/>
      <c r="P2736" s="37"/>
      <c r="Q2736" s="37"/>
      <c r="R2736" s="37"/>
      <c r="S2736" s="37"/>
      <c r="T2736" s="37"/>
      <c r="U2736" s="37"/>
      <c r="V2736" s="37"/>
      <c r="W2736" s="37"/>
      <c r="X2736" s="37"/>
      <c r="Y2736" s="39"/>
      <c r="Z2736" s="37"/>
      <c r="AA2736" s="40"/>
      <c r="AB2736" s="78"/>
      <c r="AC2736" s="40"/>
    </row>
    <row r="2737" spans="4:29" x14ac:dyDescent="0.35">
      <c r="D2737" s="41"/>
      <c r="E2737" s="41"/>
      <c r="F2737" s="41"/>
      <c r="G2737" s="41"/>
      <c r="H2737" s="41"/>
      <c r="I2737" s="42"/>
      <c r="J2737" s="41"/>
      <c r="K2737" s="42"/>
      <c r="L2737" s="41"/>
      <c r="M2737" s="41"/>
      <c r="N2737" s="41"/>
      <c r="O2737" s="41"/>
      <c r="P2737" s="41"/>
      <c r="Q2737" s="41"/>
      <c r="R2737" s="41"/>
      <c r="S2737" s="41"/>
      <c r="T2737" s="41"/>
      <c r="U2737" s="41"/>
      <c r="V2737" s="41"/>
      <c r="W2737" s="41"/>
      <c r="X2737" s="41"/>
      <c r="Y2737" s="43"/>
      <c r="Z2737" s="41"/>
      <c r="AA2737" s="44"/>
      <c r="AB2737" s="79"/>
      <c r="AC2737" s="44"/>
    </row>
    <row r="2738" spans="4:29" x14ac:dyDescent="0.35">
      <c r="D2738" s="41"/>
      <c r="E2738" s="41"/>
      <c r="F2738" s="41"/>
      <c r="G2738" s="41"/>
      <c r="H2738" s="41"/>
      <c r="I2738" s="42"/>
      <c r="J2738" s="41"/>
      <c r="K2738" s="42"/>
      <c r="L2738" s="41"/>
      <c r="M2738" s="41"/>
      <c r="N2738" s="41"/>
      <c r="O2738" s="41"/>
      <c r="P2738" s="41"/>
      <c r="Q2738" s="41"/>
      <c r="R2738" s="41"/>
      <c r="S2738" s="41"/>
      <c r="T2738" s="41"/>
      <c r="U2738" s="41"/>
      <c r="V2738" s="41"/>
      <c r="W2738" s="41"/>
      <c r="X2738" s="41"/>
      <c r="Y2738" s="43"/>
      <c r="Z2738" s="41"/>
      <c r="AA2738" s="44"/>
      <c r="AB2738" s="79"/>
      <c r="AC2738" s="44"/>
    </row>
    <row r="2739" spans="4:29" x14ac:dyDescent="0.35">
      <c r="D2739" s="37"/>
      <c r="E2739" s="37"/>
      <c r="F2739" s="37"/>
      <c r="G2739" s="37"/>
      <c r="H2739" s="37"/>
      <c r="I2739" s="38"/>
      <c r="J2739" s="37"/>
      <c r="K2739" s="38"/>
      <c r="L2739" s="37"/>
      <c r="M2739" s="37"/>
      <c r="N2739" s="37"/>
      <c r="O2739" s="37"/>
      <c r="P2739" s="37"/>
      <c r="Q2739" s="37"/>
      <c r="R2739" s="37"/>
      <c r="S2739" s="37"/>
      <c r="T2739" s="37"/>
      <c r="U2739" s="37"/>
      <c r="V2739" s="37"/>
      <c r="W2739" s="37"/>
      <c r="X2739" s="37"/>
      <c r="Y2739" s="39"/>
      <c r="Z2739" s="37"/>
      <c r="AA2739" s="40"/>
      <c r="AB2739" s="78"/>
      <c r="AC2739" s="40"/>
    </row>
    <row r="2740" spans="4:29" x14ac:dyDescent="0.35">
      <c r="D2740" s="37"/>
      <c r="E2740" s="37"/>
      <c r="F2740" s="37"/>
      <c r="G2740" s="37"/>
      <c r="H2740" s="37"/>
      <c r="I2740" s="38"/>
      <c r="J2740" s="37"/>
      <c r="K2740" s="38"/>
      <c r="L2740" s="37"/>
      <c r="M2740" s="37"/>
      <c r="N2740" s="37"/>
      <c r="O2740" s="37"/>
      <c r="P2740" s="37"/>
      <c r="Q2740" s="37"/>
      <c r="R2740" s="37"/>
      <c r="S2740" s="37"/>
      <c r="T2740" s="37"/>
      <c r="U2740" s="37"/>
      <c r="V2740" s="37"/>
      <c r="W2740" s="37"/>
      <c r="X2740" s="37"/>
      <c r="Y2740" s="39"/>
      <c r="Z2740" s="37"/>
      <c r="AA2740" s="40"/>
      <c r="AB2740" s="78"/>
      <c r="AC2740" s="40"/>
    </row>
    <row r="2741" spans="4:29" x14ac:dyDescent="0.35">
      <c r="D2741" s="37"/>
      <c r="E2741" s="37"/>
      <c r="F2741" s="37"/>
      <c r="G2741" s="37"/>
      <c r="H2741" s="37"/>
      <c r="I2741" s="38"/>
      <c r="J2741" s="37"/>
      <c r="K2741" s="38"/>
      <c r="L2741" s="37"/>
      <c r="M2741" s="37"/>
      <c r="N2741" s="37"/>
      <c r="O2741" s="37"/>
      <c r="P2741" s="37"/>
      <c r="Q2741" s="37"/>
      <c r="R2741" s="37"/>
      <c r="S2741" s="37"/>
      <c r="T2741" s="37"/>
      <c r="U2741" s="37"/>
      <c r="V2741" s="37"/>
      <c r="W2741" s="37"/>
      <c r="X2741" s="37"/>
      <c r="Y2741" s="39"/>
      <c r="Z2741" s="37"/>
      <c r="AA2741" s="40"/>
      <c r="AB2741" s="78"/>
      <c r="AC2741" s="40"/>
    </row>
    <row r="2742" spans="4:29" x14ac:dyDescent="0.35">
      <c r="D2742" s="37"/>
      <c r="E2742" s="37"/>
      <c r="F2742" s="37"/>
      <c r="G2742" s="37"/>
      <c r="H2742" s="37"/>
      <c r="I2742" s="38"/>
      <c r="J2742" s="37"/>
      <c r="K2742" s="38"/>
      <c r="L2742" s="37"/>
      <c r="M2742" s="37"/>
      <c r="N2742" s="37"/>
      <c r="O2742" s="37"/>
      <c r="P2742" s="37"/>
      <c r="Q2742" s="37"/>
      <c r="R2742" s="37"/>
      <c r="S2742" s="37"/>
      <c r="T2742" s="37"/>
      <c r="U2742" s="37"/>
      <c r="V2742" s="37"/>
      <c r="W2742" s="37"/>
      <c r="X2742" s="37"/>
      <c r="Y2742" s="39"/>
      <c r="Z2742" s="37"/>
      <c r="AA2742" s="40"/>
      <c r="AB2742" s="78"/>
      <c r="AC2742" s="40"/>
    </row>
    <row r="2743" spans="4:29" x14ac:dyDescent="0.35">
      <c r="D2743" s="37"/>
      <c r="E2743" s="37"/>
      <c r="F2743" s="37"/>
      <c r="G2743" s="37"/>
      <c r="H2743" s="37"/>
      <c r="I2743" s="38"/>
      <c r="J2743" s="37"/>
      <c r="K2743" s="38"/>
      <c r="L2743" s="37"/>
      <c r="M2743" s="37"/>
      <c r="N2743" s="37"/>
      <c r="O2743" s="37"/>
      <c r="P2743" s="37"/>
      <c r="Q2743" s="37"/>
      <c r="R2743" s="37"/>
      <c r="S2743" s="37"/>
      <c r="T2743" s="37"/>
      <c r="U2743" s="37"/>
      <c r="V2743" s="37"/>
      <c r="W2743" s="37"/>
      <c r="X2743" s="37"/>
      <c r="Y2743" s="39"/>
      <c r="Z2743" s="37"/>
      <c r="AA2743" s="40"/>
      <c r="AB2743" s="78"/>
      <c r="AC2743" s="40"/>
    </row>
    <row r="2744" spans="4:29" x14ac:dyDescent="0.35">
      <c r="D2744" s="37"/>
      <c r="E2744" s="37"/>
      <c r="F2744" s="37"/>
      <c r="G2744" s="37"/>
      <c r="H2744" s="37"/>
      <c r="I2744" s="38"/>
      <c r="J2744" s="37"/>
      <c r="K2744" s="38"/>
      <c r="L2744" s="37"/>
      <c r="M2744" s="37"/>
      <c r="N2744" s="37"/>
      <c r="O2744" s="37"/>
      <c r="P2744" s="37"/>
      <c r="Q2744" s="37"/>
      <c r="R2744" s="37"/>
      <c r="S2744" s="37"/>
      <c r="T2744" s="37"/>
      <c r="U2744" s="37"/>
      <c r="V2744" s="37"/>
      <c r="W2744" s="37"/>
      <c r="X2744" s="37"/>
      <c r="Y2744" s="39"/>
      <c r="Z2744" s="37"/>
      <c r="AA2744" s="40"/>
      <c r="AB2744" s="78"/>
      <c r="AC2744" s="40"/>
    </row>
    <row r="2745" spans="4:29" x14ac:dyDescent="0.35">
      <c r="D2745" s="37"/>
      <c r="E2745" s="37"/>
      <c r="F2745" s="37"/>
      <c r="G2745" s="37"/>
      <c r="H2745" s="37"/>
      <c r="I2745" s="38"/>
      <c r="J2745" s="37"/>
      <c r="K2745" s="38"/>
      <c r="L2745" s="37"/>
      <c r="M2745" s="37"/>
      <c r="N2745" s="37"/>
      <c r="O2745" s="37"/>
      <c r="P2745" s="37"/>
      <c r="Q2745" s="37"/>
      <c r="R2745" s="37"/>
      <c r="S2745" s="37"/>
      <c r="T2745" s="37"/>
      <c r="U2745" s="37"/>
      <c r="V2745" s="37"/>
      <c r="W2745" s="37"/>
      <c r="X2745" s="37"/>
      <c r="Y2745" s="39"/>
      <c r="Z2745" s="37"/>
      <c r="AA2745" s="40"/>
      <c r="AB2745" s="78"/>
      <c r="AC2745" s="40"/>
    </row>
    <row r="2746" spans="4:29" x14ac:dyDescent="0.35">
      <c r="D2746" s="37"/>
      <c r="E2746" s="37"/>
      <c r="F2746" s="37"/>
      <c r="G2746" s="37"/>
      <c r="H2746" s="37"/>
      <c r="I2746" s="38"/>
      <c r="J2746" s="37"/>
      <c r="K2746" s="38"/>
      <c r="L2746" s="37"/>
      <c r="M2746" s="37"/>
      <c r="N2746" s="37"/>
      <c r="O2746" s="37"/>
      <c r="P2746" s="37"/>
      <c r="Q2746" s="37"/>
      <c r="R2746" s="37"/>
      <c r="S2746" s="37"/>
      <c r="T2746" s="37"/>
      <c r="U2746" s="37"/>
      <c r="V2746" s="37"/>
      <c r="W2746" s="37"/>
      <c r="X2746" s="37"/>
      <c r="Y2746" s="39"/>
      <c r="Z2746" s="37"/>
      <c r="AA2746" s="40"/>
      <c r="AB2746" s="78"/>
      <c r="AC2746" s="40"/>
    </row>
    <row r="2747" spans="4:29" x14ac:dyDescent="0.35">
      <c r="D2747" s="37"/>
      <c r="E2747" s="37"/>
      <c r="F2747" s="37"/>
      <c r="G2747" s="37"/>
      <c r="H2747" s="37"/>
      <c r="I2747" s="38"/>
      <c r="J2747" s="37"/>
      <c r="K2747" s="38"/>
      <c r="L2747" s="37"/>
      <c r="M2747" s="37"/>
      <c r="N2747" s="37"/>
      <c r="O2747" s="37"/>
      <c r="P2747" s="37"/>
      <c r="Q2747" s="37"/>
      <c r="R2747" s="37"/>
      <c r="S2747" s="37"/>
      <c r="T2747" s="37"/>
      <c r="U2747" s="37"/>
      <c r="V2747" s="37"/>
      <c r="W2747" s="37"/>
      <c r="X2747" s="37"/>
      <c r="Y2747" s="39"/>
      <c r="Z2747" s="37"/>
      <c r="AA2747" s="40"/>
      <c r="AB2747" s="78"/>
      <c r="AC2747" s="40"/>
    </row>
    <row r="2748" spans="4:29" x14ac:dyDescent="0.35">
      <c r="D2748" s="37"/>
      <c r="E2748" s="37"/>
      <c r="F2748" s="37"/>
      <c r="G2748" s="37"/>
      <c r="H2748" s="37"/>
      <c r="I2748" s="38"/>
      <c r="J2748" s="37"/>
      <c r="K2748" s="38"/>
      <c r="L2748" s="37"/>
      <c r="M2748" s="37"/>
      <c r="N2748" s="37"/>
      <c r="O2748" s="37"/>
      <c r="P2748" s="37"/>
      <c r="Q2748" s="37"/>
      <c r="R2748" s="37"/>
      <c r="S2748" s="37"/>
      <c r="T2748" s="37"/>
      <c r="U2748" s="37"/>
      <c r="V2748" s="37"/>
      <c r="W2748" s="37"/>
      <c r="X2748" s="37"/>
      <c r="Y2748" s="39"/>
      <c r="Z2748" s="37"/>
      <c r="AA2748" s="40"/>
      <c r="AB2748" s="78"/>
      <c r="AC2748" s="40"/>
    </row>
    <row r="2749" spans="4:29" x14ac:dyDescent="0.35">
      <c r="D2749" s="37"/>
      <c r="E2749" s="37"/>
      <c r="F2749" s="37"/>
      <c r="G2749" s="37"/>
      <c r="H2749" s="37"/>
      <c r="I2749" s="38"/>
      <c r="J2749" s="37"/>
      <c r="K2749" s="38"/>
      <c r="L2749" s="37"/>
      <c r="M2749" s="37"/>
      <c r="N2749" s="37"/>
      <c r="O2749" s="37"/>
      <c r="P2749" s="37"/>
      <c r="Q2749" s="37"/>
      <c r="R2749" s="37"/>
      <c r="S2749" s="37"/>
      <c r="T2749" s="37"/>
      <c r="U2749" s="37"/>
      <c r="V2749" s="37"/>
      <c r="W2749" s="37"/>
      <c r="X2749" s="37"/>
      <c r="Y2749" s="39"/>
      <c r="Z2749" s="37"/>
      <c r="AA2749" s="40"/>
      <c r="AB2749" s="78"/>
      <c r="AC2749" s="40"/>
    </row>
    <row r="2750" spans="4:29" x14ac:dyDescent="0.35">
      <c r="D2750" s="37"/>
      <c r="E2750" s="37"/>
      <c r="F2750" s="37"/>
      <c r="G2750" s="37"/>
      <c r="H2750" s="37"/>
      <c r="I2750" s="38"/>
      <c r="J2750" s="37"/>
      <c r="K2750" s="38"/>
      <c r="L2750" s="37"/>
      <c r="M2750" s="37"/>
      <c r="N2750" s="37"/>
      <c r="O2750" s="37"/>
      <c r="P2750" s="37"/>
      <c r="Q2750" s="37"/>
      <c r="R2750" s="37"/>
      <c r="S2750" s="37"/>
      <c r="T2750" s="37"/>
      <c r="U2750" s="37"/>
      <c r="V2750" s="37"/>
      <c r="W2750" s="37"/>
      <c r="X2750" s="37"/>
      <c r="Y2750" s="39"/>
      <c r="Z2750" s="37"/>
      <c r="AA2750" s="40"/>
      <c r="AB2750" s="78"/>
      <c r="AC2750" s="40"/>
    </row>
    <row r="2751" spans="4:29" x14ac:dyDescent="0.35">
      <c r="D2751" s="37"/>
      <c r="E2751" s="37"/>
      <c r="F2751" s="37"/>
      <c r="G2751" s="37"/>
      <c r="H2751" s="37"/>
      <c r="I2751" s="38"/>
      <c r="J2751" s="37"/>
      <c r="K2751" s="38"/>
      <c r="L2751" s="37"/>
      <c r="M2751" s="37"/>
      <c r="N2751" s="37"/>
      <c r="O2751" s="37"/>
      <c r="P2751" s="37"/>
      <c r="Q2751" s="37"/>
      <c r="R2751" s="37"/>
      <c r="S2751" s="37"/>
      <c r="T2751" s="37"/>
      <c r="U2751" s="37"/>
      <c r="V2751" s="37"/>
      <c r="W2751" s="37"/>
      <c r="X2751" s="37"/>
      <c r="Y2751" s="39"/>
      <c r="Z2751" s="37"/>
      <c r="AA2751" s="40"/>
      <c r="AB2751" s="78"/>
      <c r="AC2751" s="40"/>
    </row>
    <row r="2752" spans="4:29" x14ac:dyDescent="0.35">
      <c r="D2752" s="37"/>
      <c r="E2752" s="37"/>
      <c r="F2752" s="37"/>
      <c r="G2752" s="37"/>
      <c r="H2752" s="37"/>
      <c r="I2752" s="38"/>
      <c r="J2752" s="37"/>
      <c r="K2752" s="38"/>
      <c r="L2752" s="37"/>
      <c r="M2752" s="37"/>
      <c r="N2752" s="37"/>
      <c r="O2752" s="37"/>
      <c r="P2752" s="37"/>
      <c r="Q2752" s="37"/>
      <c r="R2752" s="37"/>
      <c r="S2752" s="37"/>
      <c r="T2752" s="37"/>
      <c r="U2752" s="37"/>
      <c r="V2752" s="37"/>
      <c r="W2752" s="37"/>
      <c r="X2752" s="37"/>
      <c r="Y2752" s="39"/>
      <c r="Z2752" s="37"/>
      <c r="AA2752" s="40"/>
      <c r="AB2752" s="78"/>
      <c r="AC2752" s="40"/>
    </row>
    <row r="2753" spans="4:29" x14ac:dyDescent="0.35">
      <c r="D2753" s="37"/>
      <c r="E2753" s="37"/>
      <c r="F2753" s="37"/>
      <c r="G2753" s="37"/>
      <c r="H2753" s="37"/>
      <c r="I2753" s="38"/>
      <c r="J2753" s="37"/>
      <c r="K2753" s="38"/>
      <c r="L2753" s="37"/>
      <c r="M2753" s="37"/>
      <c r="N2753" s="37"/>
      <c r="O2753" s="37"/>
      <c r="P2753" s="37"/>
      <c r="Q2753" s="37"/>
      <c r="R2753" s="37"/>
      <c r="S2753" s="37"/>
      <c r="T2753" s="37"/>
      <c r="U2753" s="37"/>
      <c r="V2753" s="37"/>
      <c r="W2753" s="37"/>
      <c r="X2753" s="37"/>
      <c r="Y2753" s="39"/>
      <c r="Z2753" s="37"/>
      <c r="AA2753" s="40"/>
      <c r="AB2753" s="78"/>
      <c r="AC2753" s="40"/>
    </row>
    <row r="2754" spans="4:29" x14ac:dyDescent="0.35">
      <c r="D2754" s="37"/>
      <c r="E2754" s="37"/>
      <c r="F2754" s="37"/>
      <c r="G2754" s="37"/>
      <c r="H2754" s="37"/>
      <c r="I2754" s="38"/>
      <c r="J2754" s="37"/>
      <c r="K2754" s="38"/>
      <c r="L2754" s="37"/>
      <c r="M2754" s="37"/>
      <c r="N2754" s="37"/>
      <c r="O2754" s="37"/>
      <c r="P2754" s="37"/>
      <c r="Q2754" s="37"/>
      <c r="R2754" s="37"/>
      <c r="S2754" s="37"/>
      <c r="T2754" s="37"/>
      <c r="U2754" s="37"/>
      <c r="V2754" s="37"/>
      <c r="W2754" s="37"/>
      <c r="X2754" s="37"/>
      <c r="Y2754" s="39"/>
      <c r="Z2754" s="37"/>
      <c r="AA2754" s="40"/>
      <c r="AB2754" s="78"/>
      <c r="AC2754" s="40"/>
    </row>
    <row r="2755" spans="4:29" x14ac:dyDescent="0.35">
      <c r="D2755" s="37"/>
      <c r="E2755" s="37"/>
      <c r="F2755" s="37"/>
      <c r="G2755" s="37"/>
      <c r="H2755" s="37"/>
      <c r="I2755" s="38"/>
      <c r="J2755" s="37"/>
      <c r="K2755" s="38"/>
      <c r="L2755" s="37"/>
      <c r="M2755" s="37"/>
      <c r="N2755" s="37"/>
      <c r="O2755" s="37"/>
      <c r="P2755" s="37"/>
      <c r="Q2755" s="37"/>
      <c r="R2755" s="37"/>
      <c r="S2755" s="37"/>
      <c r="T2755" s="37"/>
      <c r="U2755" s="37"/>
      <c r="V2755" s="37"/>
      <c r="W2755" s="37"/>
      <c r="X2755" s="37"/>
      <c r="Y2755" s="39"/>
      <c r="Z2755" s="37"/>
      <c r="AA2755" s="40"/>
      <c r="AB2755" s="78"/>
      <c r="AC2755" s="40"/>
    </row>
    <row r="2756" spans="4:29" x14ac:dyDescent="0.35">
      <c r="D2756" s="41"/>
      <c r="E2756" s="41"/>
      <c r="F2756" s="41"/>
      <c r="G2756" s="41"/>
      <c r="H2756" s="41"/>
      <c r="I2756" s="42"/>
      <c r="J2756" s="41"/>
      <c r="K2756" s="42"/>
      <c r="L2756" s="41"/>
      <c r="M2756" s="41"/>
      <c r="N2756" s="41"/>
      <c r="O2756" s="41"/>
      <c r="P2756" s="41"/>
      <c r="Q2756" s="41"/>
      <c r="R2756" s="41"/>
      <c r="S2756" s="41"/>
      <c r="T2756" s="41"/>
      <c r="U2756" s="41"/>
      <c r="V2756" s="41"/>
      <c r="W2756" s="41"/>
      <c r="X2756" s="41"/>
      <c r="Y2756" s="43"/>
      <c r="Z2756" s="41"/>
      <c r="AA2756" s="44"/>
      <c r="AB2756" s="79"/>
      <c r="AC2756" s="44"/>
    </row>
    <row r="2757" spans="4:29" x14ac:dyDescent="0.35">
      <c r="D2757" s="37"/>
      <c r="E2757" s="37"/>
      <c r="F2757" s="37"/>
      <c r="G2757" s="37"/>
      <c r="H2757" s="37"/>
      <c r="I2757" s="38"/>
      <c r="J2757" s="37"/>
      <c r="K2757" s="38"/>
      <c r="L2757" s="37"/>
      <c r="M2757" s="37"/>
      <c r="N2757" s="37"/>
      <c r="O2757" s="37"/>
      <c r="P2757" s="37"/>
      <c r="Q2757" s="37"/>
      <c r="R2757" s="37"/>
      <c r="S2757" s="37"/>
      <c r="T2757" s="37"/>
      <c r="U2757" s="37"/>
      <c r="V2757" s="37"/>
      <c r="W2757" s="37"/>
      <c r="X2757" s="37"/>
      <c r="Y2757" s="39"/>
      <c r="Z2757" s="37"/>
      <c r="AA2757" s="40"/>
      <c r="AB2757" s="78"/>
      <c r="AC2757" s="40"/>
    </row>
    <row r="2758" spans="4:29" x14ac:dyDescent="0.35">
      <c r="D2758" s="37"/>
      <c r="E2758" s="37"/>
      <c r="F2758" s="37"/>
      <c r="G2758" s="37"/>
      <c r="H2758" s="37"/>
      <c r="I2758" s="38"/>
      <c r="J2758" s="37"/>
      <c r="K2758" s="38"/>
      <c r="L2758" s="37"/>
      <c r="M2758" s="37"/>
      <c r="N2758" s="37"/>
      <c r="O2758" s="37"/>
      <c r="P2758" s="37"/>
      <c r="Q2758" s="37"/>
      <c r="R2758" s="37"/>
      <c r="S2758" s="37"/>
      <c r="T2758" s="37"/>
      <c r="U2758" s="37"/>
      <c r="V2758" s="37"/>
      <c r="W2758" s="37"/>
      <c r="X2758" s="37"/>
      <c r="Y2758" s="39"/>
      <c r="Z2758" s="37"/>
      <c r="AA2758" s="40"/>
      <c r="AB2758" s="78"/>
      <c r="AC2758" s="40"/>
    </row>
    <row r="2759" spans="4:29" x14ac:dyDescent="0.35">
      <c r="D2759" s="37"/>
      <c r="E2759" s="37"/>
      <c r="F2759" s="37"/>
      <c r="G2759" s="37"/>
      <c r="H2759" s="37"/>
      <c r="I2759" s="38"/>
      <c r="J2759" s="37"/>
      <c r="K2759" s="38"/>
      <c r="L2759" s="37"/>
      <c r="M2759" s="37"/>
      <c r="N2759" s="37"/>
      <c r="O2759" s="37"/>
      <c r="P2759" s="37"/>
      <c r="Q2759" s="37"/>
      <c r="R2759" s="37"/>
      <c r="S2759" s="37"/>
      <c r="T2759" s="37"/>
      <c r="U2759" s="37"/>
      <c r="V2759" s="37"/>
      <c r="W2759" s="37"/>
      <c r="X2759" s="37"/>
      <c r="Y2759" s="39"/>
      <c r="Z2759" s="37"/>
      <c r="AA2759" s="40"/>
      <c r="AB2759" s="78"/>
      <c r="AC2759" s="40"/>
    </row>
    <row r="2760" spans="4:29" x14ac:dyDescent="0.35">
      <c r="D2760" s="37"/>
      <c r="E2760" s="37"/>
      <c r="F2760" s="37"/>
      <c r="G2760" s="37"/>
      <c r="H2760" s="37"/>
      <c r="I2760" s="38"/>
      <c r="J2760" s="37"/>
      <c r="K2760" s="38"/>
      <c r="L2760" s="37"/>
      <c r="M2760" s="37"/>
      <c r="N2760" s="37"/>
      <c r="O2760" s="37"/>
      <c r="P2760" s="37"/>
      <c r="Q2760" s="37"/>
      <c r="R2760" s="37"/>
      <c r="S2760" s="37"/>
      <c r="T2760" s="37"/>
      <c r="U2760" s="37"/>
      <c r="V2760" s="37"/>
      <c r="W2760" s="37"/>
      <c r="X2760" s="37"/>
      <c r="Y2760" s="39"/>
      <c r="Z2760" s="37"/>
      <c r="AA2760" s="40"/>
      <c r="AB2760" s="78"/>
      <c r="AC2760" s="40"/>
    </row>
    <row r="2761" spans="4:29" x14ac:dyDescent="0.35">
      <c r="D2761" s="37"/>
      <c r="E2761" s="37"/>
      <c r="F2761" s="37"/>
      <c r="G2761" s="37"/>
      <c r="H2761" s="37"/>
      <c r="I2761" s="38"/>
      <c r="J2761" s="37"/>
      <c r="K2761" s="38"/>
      <c r="L2761" s="37"/>
      <c r="M2761" s="37"/>
      <c r="N2761" s="37"/>
      <c r="O2761" s="37"/>
      <c r="P2761" s="37"/>
      <c r="Q2761" s="37"/>
      <c r="R2761" s="37"/>
      <c r="S2761" s="37"/>
      <c r="T2761" s="37"/>
      <c r="U2761" s="37"/>
      <c r="V2761" s="37"/>
      <c r="W2761" s="37"/>
      <c r="X2761" s="37"/>
      <c r="Y2761" s="39"/>
      <c r="Z2761" s="37"/>
      <c r="AA2761" s="40"/>
      <c r="AB2761" s="78"/>
      <c r="AC2761" s="40"/>
    </row>
    <row r="2762" spans="4:29" x14ac:dyDescent="0.35">
      <c r="D2762" s="41"/>
      <c r="E2762" s="41"/>
      <c r="F2762" s="41"/>
      <c r="G2762" s="41"/>
      <c r="H2762" s="41"/>
      <c r="I2762" s="42"/>
      <c r="J2762" s="41"/>
      <c r="K2762" s="42"/>
      <c r="L2762" s="41"/>
      <c r="M2762" s="41"/>
      <c r="N2762" s="41"/>
      <c r="O2762" s="41"/>
      <c r="P2762" s="41"/>
      <c r="Q2762" s="41"/>
      <c r="R2762" s="41"/>
      <c r="S2762" s="41"/>
      <c r="T2762" s="41"/>
      <c r="U2762" s="41"/>
      <c r="V2762" s="41"/>
      <c r="W2762" s="41"/>
      <c r="X2762" s="41"/>
      <c r="Y2762" s="43"/>
      <c r="Z2762" s="41"/>
      <c r="AA2762" s="44"/>
      <c r="AB2762" s="79"/>
      <c r="AC2762" s="44"/>
    </row>
    <row r="2763" spans="4:29" x14ac:dyDescent="0.35">
      <c r="D2763" s="37"/>
      <c r="E2763" s="37"/>
      <c r="F2763" s="37"/>
      <c r="G2763" s="37"/>
      <c r="H2763" s="37"/>
      <c r="I2763" s="38"/>
      <c r="J2763" s="37"/>
      <c r="K2763" s="38"/>
      <c r="L2763" s="37"/>
      <c r="M2763" s="37"/>
      <c r="N2763" s="37"/>
      <c r="O2763" s="37"/>
      <c r="P2763" s="37"/>
      <c r="Q2763" s="37"/>
      <c r="R2763" s="37"/>
      <c r="S2763" s="37"/>
      <c r="T2763" s="37"/>
      <c r="U2763" s="37"/>
      <c r="V2763" s="37"/>
      <c r="W2763" s="37"/>
      <c r="X2763" s="37"/>
      <c r="Y2763" s="39"/>
      <c r="Z2763" s="37"/>
      <c r="AA2763" s="40"/>
      <c r="AB2763" s="78"/>
      <c r="AC2763" s="40"/>
    </row>
    <row r="2764" spans="4:29" x14ac:dyDescent="0.35">
      <c r="D2764" s="37"/>
      <c r="E2764" s="37"/>
      <c r="F2764" s="37"/>
      <c r="G2764" s="37"/>
      <c r="H2764" s="37"/>
      <c r="I2764" s="38"/>
      <c r="J2764" s="37"/>
      <c r="K2764" s="38"/>
      <c r="L2764" s="37"/>
      <c r="M2764" s="37"/>
      <c r="N2764" s="37"/>
      <c r="O2764" s="37"/>
      <c r="P2764" s="37"/>
      <c r="Q2764" s="37"/>
      <c r="R2764" s="37"/>
      <c r="S2764" s="37"/>
      <c r="T2764" s="37"/>
      <c r="U2764" s="37"/>
      <c r="V2764" s="37"/>
      <c r="W2764" s="37"/>
      <c r="X2764" s="37"/>
      <c r="Y2764" s="39"/>
      <c r="Z2764" s="37"/>
      <c r="AA2764" s="40"/>
      <c r="AB2764" s="78"/>
      <c r="AC2764" s="40"/>
    </row>
    <row r="2765" spans="4:29" x14ac:dyDescent="0.35">
      <c r="D2765" s="37"/>
      <c r="E2765" s="37"/>
      <c r="F2765" s="37"/>
      <c r="G2765" s="37"/>
      <c r="H2765" s="37"/>
      <c r="I2765" s="38"/>
      <c r="J2765" s="37"/>
      <c r="K2765" s="38"/>
      <c r="L2765" s="37"/>
      <c r="M2765" s="37"/>
      <c r="N2765" s="37"/>
      <c r="O2765" s="37"/>
      <c r="P2765" s="37"/>
      <c r="Q2765" s="37"/>
      <c r="R2765" s="37"/>
      <c r="S2765" s="37"/>
      <c r="T2765" s="37"/>
      <c r="U2765" s="37"/>
      <c r="V2765" s="37"/>
      <c r="W2765" s="37"/>
      <c r="X2765" s="37"/>
      <c r="Y2765" s="39"/>
      <c r="Z2765" s="37"/>
      <c r="AA2765" s="40"/>
      <c r="AB2765" s="78"/>
      <c r="AC2765" s="40"/>
    </row>
    <row r="2766" spans="4:29" x14ac:dyDescent="0.35">
      <c r="D2766" s="41"/>
      <c r="E2766" s="41"/>
      <c r="F2766" s="41"/>
      <c r="G2766" s="41"/>
      <c r="H2766" s="41"/>
      <c r="I2766" s="42"/>
      <c r="J2766" s="41"/>
      <c r="K2766" s="42"/>
      <c r="L2766" s="41"/>
      <c r="M2766" s="41"/>
      <c r="N2766" s="41"/>
      <c r="O2766" s="41"/>
      <c r="P2766" s="41"/>
      <c r="Q2766" s="41"/>
      <c r="R2766" s="41"/>
      <c r="S2766" s="41"/>
      <c r="T2766" s="41"/>
      <c r="U2766" s="41"/>
      <c r="V2766" s="41"/>
      <c r="W2766" s="41"/>
      <c r="X2766" s="41"/>
      <c r="Y2766" s="43"/>
      <c r="Z2766" s="41"/>
      <c r="AA2766" s="44"/>
      <c r="AB2766" s="79"/>
      <c r="AC2766" s="44"/>
    </row>
    <row r="2767" spans="4:29" x14ac:dyDescent="0.35">
      <c r="D2767" s="37"/>
      <c r="E2767" s="37"/>
      <c r="F2767" s="37"/>
      <c r="G2767" s="37"/>
      <c r="H2767" s="37"/>
      <c r="I2767" s="38"/>
      <c r="J2767" s="37"/>
      <c r="K2767" s="38"/>
      <c r="L2767" s="37"/>
      <c r="M2767" s="37"/>
      <c r="N2767" s="37"/>
      <c r="O2767" s="37"/>
      <c r="P2767" s="37"/>
      <c r="Q2767" s="37"/>
      <c r="R2767" s="37"/>
      <c r="S2767" s="37"/>
      <c r="T2767" s="37"/>
      <c r="U2767" s="37"/>
      <c r="V2767" s="37"/>
      <c r="W2767" s="37"/>
      <c r="X2767" s="37"/>
      <c r="Y2767" s="39"/>
      <c r="Z2767" s="37"/>
      <c r="AA2767" s="40"/>
      <c r="AB2767" s="78"/>
      <c r="AC2767" s="40"/>
    </row>
    <row r="2768" spans="4:29" x14ac:dyDescent="0.35">
      <c r="D2768" s="37"/>
      <c r="E2768" s="37"/>
      <c r="F2768" s="37"/>
      <c r="G2768" s="37"/>
      <c r="H2768" s="37"/>
      <c r="I2768" s="38"/>
      <c r="J2768" s="37"/>
      <c r="K2768" s="38"/>
      <c r="L2768" s="37"/>
      <c r="M2768" s="37"/>
      <c r="N2768" s="37"/>
      <c r="O2768" s="37"/>
      <c r="P2768" s="37"/>
      <c r="Q2768" s="37"/>
      <c r="R2768" s="37"/>
      <c r="S2768" s="37"/>
      <c r="T2768" s="37"/>
      <c r="U2768" s="37"/>
      <c r="V2768" s="37"/>
      <c r="W2768" s="37"/>
      <c r="X2768" s="37"/>
      <c r="Y2768" s="39"/>
      <c r="Z2768" s="37"/>
      <c r="AA2768" s="40"/>
      <c r="AB2768" s="78"/>
      <c r="AC2768" s="40"/>
    </row>
    <row r="2769" spans="4:29" x14ac:dyDescent="0.35">
      <c r="D2769" s="37"/>
      <c r="E2769" s="37"/>
      <c r="F2769" s="37"/>
      <c r="G2769" s="37"/>
      <c r="H2769" s="37"/>
      <c r="I2769" s="38"/>
      <c r="J2769" s="37"/>
      <c r="K2769" s="38"/>
      <c r="L2769" s="37"/>
      <c r="M2769" s="37"/>
      <c r="N2769" s="37"/>
      <c r="O2769" s="37"/>
      <c r="P2769" s="37"/>
      <c r="Q2769" s="37"/>
      <c r="R2769" s="37"/>
      <c r="S2769" s="37"/>
      <c r="T2769" s="37"/>
      <c r="U2769" s="37"/>
      <c r="V2769" s="37"/>
      <c r="W2769" s="37"/>
      <c r="X2769" s="37"/>
      <c r="Y2769" s="39"/>
      <c r="Z2769" s="37"/>
      <c r="AA2769" s="40"/>
      <c r="AB2769" s="78"/>
      <c r="AC2769" s="40"/>
    </row>
    <row r="2770" spans="4:29" x14ac:dyDescent="0.35">
      <c r="D2770" s="37"/>
      <c r="E2770" s="37"/>
      <c r="F2770" s="37"/>
      <c r="G2770" s="37"/>
      <c r="H2770" s="37"/>
      <c r="I2770" s="38"/>
      <c r="J2770" s="37"/>
      <c r="K2770" s="38"/>
      <c r="L2770" s="37"/>
      <c r="M2770" s="37"/>
      <c r="N2770" s="37"/>
      <c r="O2770" s="37"/>
      <c r="P2770" s="37"/>
      <c r="Q2770" s="37"/>
      <c r="R2770" s="37"/>
      <c r="S2770" s="37"/>
      <c r="T2770" s="37"/>
      <c r="U2770" s="37"/>
      <c r="V2770" s="37"/>
      <c r="W2770" s="37"/>
      <c r="X2770" s="37"/>
      <c r="Y2770" s="39"/>
      <c r="Z2770" s="37"/>
      <c r="AA2770" s="40"/>
      <c r="AB2770" s="78"/>
      <c r="AC2770" s="40"/>
    </row>
    <row r="2771" spans="4:29" x14ac:dyDescent="0.35">
      <c r="D2771" s="41"/>
      <c r="E2771" s="41"/>
      <c r="F2771" s="41"/>
      <c r="G2771" s="41"/>
      <c r="H2771" s="41"/>
      <c r="I2771" s="42"/>
      <c r="J2771" s="41"/>
      <c r="K2771" s="42"/>
      <c r="L2771" s="41"/>
      <c r="M2771" s="41"/>
      <c r="N2771" s="41"/>
      <c r="O2771" s="41"/>
      <c r="P2771" s="41"/>
      <c r="Q2771" s="41"/>
      <c r="R2771" s="41"/>
      <c r="S2771" s="41"/>
      <c r="T2771" s="41"/>
      <c r="U2771" s="41"/>
      <c r="V2771" s="41"/>
      <c r="W2771" s="41"/>
      <c r="X2771" s="41"/>
      <c r="Y2771" s="43"/>
      <c r="Z2771" s="41"/>
      <c r="AA2771" s="44"/>
      <c r="AB2771" s="79"/>
      <c r="AC2771" s="44"/>
    </row>
    <row r="2772" spans="4:29" x14ac:dyDescent="0.35">
      <c r="D2772" s="37"/>
      <c r="E2772" s="37"/>
      <c r="F2772" s="37"/>
      <c r="G2772" s="37"/>
      <c r="H2772" s="37"/>
      <c r="I2772" s="38"/>
      <c r="J2772" s="37"/>
      <c r="K2772" s="38"/>
      <c r="L2772" s="37"/>
      <c r="M2772" s="37"/>
      <c r="N2772" s="37"/>
      <c r="O2772" s="37"/>
      <c r="P2772" s="37"/>
      <c r="Q2772" s="37"/>
      <c r="R2772" s="37"/>
      <c r="S2772" s="37"/>
      <c r="T2772" s="37"/>
      <c r="U2772" s="37"/>
      <c r="V2772" s="37"/>
      <c r="W2772" s="37"/>
      <c r="X2772" s="37"/>
      <c r="Y2772" s="39"/>
      <c r="Z2772" s="37"/>
      <c r="AA2772" s="40"/>
      <c r="AB2772" s="78"/>
      <c r="AC2772" s="40"/>
    </row>
    <row r="2773" spans="4:29" x14ac:dyDescent="0.35">
      <c r="D2773" s="37"/>
      <c r="E2773" s="37"/>
      <c r="F2773" s="37"/>
      <c r="G2773" s="37"/>
      <c r="H2773" s="37"/>
      <c r="I2773" s="38"/>
      <c r="J2773" s="37"/>
      <c r="K2773" s="38"/>
      <c r="L2773" s="37"/>
      <c r="M2773" s="37"/>
      <c r="N2773" s="37"/>
      <c r="O2773" s="37"/>
      <c r="P2773" s="37"/>
      <c r="Q2773" s="37"/>
      <c r="R2773" s="37"/>
      <c r="S2773" s="37"/>
      <c r="T2773" s="37"/>
      <c r="U2773" s="37"/>
      <c r="V2773" s="37"/>
      <c r="W2773" s="37"/>
      <c r="X2773" s="37"/>
      <c r="Y2773" s="39"/>
      <c r="Z2773" s="37"/>
      <c r="AA2773" s="40"/>
      <c r="AB2773" s="78"/>
      <c r="AC2773" s="40"/>
    </row>
    <row r="2774" spans="4:29" x14ac:dyDescent="0.35">
      <c r="D2774" s="37"/>
      <c r="E2774" s="37"/>
      <c r="F2774" s="37"/>
      <c r="G2774" s="37"/>
      <c r="H2774" s="37"/>
      <c r="I2774" s="38"/>
      <c r="J2774" s="37"/>
      <c r="K2774" s="38"/>
      <c r="L2774" s="37"/>
      <c r="M2774" s="37"/>
      <c r="N2774" s="37"/>
      <c r="O2774" s="37"/>
      <c r="P2774" s="37"/>
      <c r="Q2774" s="37"/>
      <c r="R2774" s="37"/>
      <c r="S2774" s="37"/>
      <c r="T2774" s="37"/>
      <c r="U2774" s="37"/>
      <c r="V2774" s="37"/>
      <c r="W2774" s="37"/>
      <c r="X2774" s="37"/>
      <c r="Y2774" s="39"/>
      <c r="Z2774" s="37"/>
      <c r="AA2774" s="40"/>
      <c r="AB2774" s="78"/>
      <c r="AC2774" s="40"/>
    </row>
    <row r="2775" spans="4:29" x14ac:dyDescent="0.35">
      <c r="D2775" s="37"/>
      <c r="E2775" s="37"/>
      <c r="F2775" s="37"/>
      <c r="G2775" s="37"/>
      <c r="H2775" s="37"/>
      <c r="I2775" s="38"/>
      <c r="J2775" s="37"/>
      <c r="K2775" s="38"/>
      <c r="L2775" s="37"/>
      <c r="M2775" s="37"/>
      <c r="N2775" s="37"/>
      <c r="O2775" s="37"/>
      <c r="P2775" s="37"/>
      <c r="Q2775" s="37"/>
      <c r="R2775" s="37"/>
      <c r="S2775" s="37"/>
      <c r="T2775" s="37"/>
      <c r="U2775" s="37"/>
      <c r="V2775" s="37"/>
      <c r="W2775" s="37"/>
      <c r="X2775" s="37"/>
      <c r="Y2775" s="39"/>
      <c r="Z2775" s="37"/>
      <c r="AA2775" s="40"/>
      <c r="AB2775" s="78"/>
      <c r="AC2775" s="40"/>
    </row>
    <row r="2776" spans="4:29" x14ac:dyDescent="0.35">
      <c r="D2776" s="41"/>
      <c r="E2776" s="41"/>
      <c r="F2776" s="41"/>
      <c r="G2776" s="41"/>
      <c r="H2776" s="41"/>
      <c r="I2776" s="42"/>
      <c r="J2776" s="41"/>
      <c r="K2776" s="42"/>
      <c r="L2776" s="41"/>
      <c r="M2776" s="41"/>
      <c r="N2776" s="41"/>
      <c r="O2776" s="41"/>
      <c r="P2776" s="41"/>
      <c r="Q2776" s="41"/>
      <c r="R2776" s="41"/>
      <c r="S2776" s="41"/>
      <c r="T2776" s="41"/>
      <c r="U2776" s="41"/>
      <c r="V2776" s="41"/>
      <c r="W2776" s="41"/>
      <c r="X2776" s="41"/>
      <c r="Y2776" s="43"/>
      <c r="Z2776" s="41"/>
      <c r="AA2776" s="44"/>
      <c r="AB2776" s="79"/>
      <c r="AC2776" s="44"/>
    </row>
    <row r="2777" spans="4:29" x14ac:dyDescent="0.35">
      <c r="D2777" s="37"/>
      <c r="E2777" s="37"/>
      <c r="F2777" s="37"/>
      <c r="G2777" s="37"/>
      <c r="H2777" s="37"/>
      <c r="I2777" s="38"/>
      <c r="J2777" s="37"/>
      <c r="K2777" s="38"/>
      <c r="L2777" s="37"/>
      <c r="M2777" s="37"/>
      <c r="N2777" s="37"/>
      <c r="O2777" s="37"/>
      <c r="P2777" s="37"/>
      <c r="Q2777" s="37"/>
      <c r="R2777" s="37"/>
      <c r="S2777" s="37"/>
      <c r="T2777" s="37"/>
      <c r="U2777" s="37"/>
      <c r="V2777" s="37"/>
      <c r="W2777" s="37"/>
      <c r="X2777" s="37"/>
      <c r="Y2777" s="39"/>
      <c r="Z2777" s="37"/>
      <c r="AA2777" s="40"/>
      <c r="AB2777" s="78"/>
      <c r="AC2777" s="40"/>
    </row>
    <row r="2778" spans="4:29" x14ac:dyDescent="0.35">
      <c r="D2778" s="37"/>
      <c r="E2778" s="37"/>
      <c r="F2778" s="37"/>
      <c r="G2778" s="37"/>
      <c r="H2778" s="37"/>
      <c r="I2778" s="38"/>
      <c r="J2778" s="37"/>
      <c r="K2778" s="38"/>
      <c r="L2778" s="37"/>
      <c r="M2778" s="37"/>
      <c r="N2778" s="37"/>
      <c r="O2778" s="37"/>
      <c r="P2778" s="37"/>
      <c r="Q2778" s="37"/>
      <c r="R2778" s="37"/>
      <c r="S2778" s="37"/>
      <c r="T2778" s="37"/>
      <c r="U2778" s="37"/>
      <c r="V2778" s="37"/>
      <c r="W2778" s="37"/>
      <c r="X2778" s="37"/>
      <c r="Y2778" s="39"/>
      <c r="Z2778" s="37"/>
      <c r="AA2778" s="40"/>
      <c r="AB2778" s="78"/>
      <c r="AC2778" s="40"/>
    </row>
    <row r="2779" spans="4:29" x14ac:dyDescent="0.35">
      <c r="D2779" s="37"/>
      <c r="E2779" s="37"/>
      <c r="F2779" s="37"/>
      <c r="G2779" s="37"/>
      <c r="H2779" s="37"/>
      <c r="I2779" s="38"/>
      <c r="J2779" s="37"/>
      <c r="K2779" s="38"/>
      <c r="L2779" s="37"/>
      <c r="M2779" s="37"/>
      <c r="N2779" s="37"/>
      <c r="O2779" s="37"/>
      <c r="P2779" s="37"/>
      <c r="Q2779" s="37"/>
      <c r="R2779" s="37"/>
      <c r="S2779" s="37"/>
      <c r="T2779" s="37"/>
      <c r="U2779" s="37"/>
      <c r="V2779" s="37"/>
      <c r="W2779" s="37"/>
      <c r="X2779" s="37"/>
      <c r="Y2779" s="39"/>
      <c r="Z2779" s="37"/>
      <c r="AA2779" s="40"/>
      <c r="AB2779" s="78"/>
      <c r="AC2779" s="40"/>
    </row>
    <row r="2780" spans="4:29" x14ac:dyDescent="0.35">
      <c r="D2780" s="37"/>
      <c r="E2780" s="37"/>
      <c r="F2780" s="37"/>
      <c r="G2780" s="37"/>
      <c r="H2780" s="37"/>
      <c r="I2780" s="38"/>
      <c r="J2780" s="37"/>
      <c r="K2780" s="38"/>
      <c r="L2780" s="37"/>
      <c r="M2780" s="37"/>
      <c r="N2780" s="37"/>
      <c r="O2780" s="37"/>
      <c r="P2780" s="37"/>
      <c r="Q2780" s="37"/>
      <c r="R2780" s="37"/>
      <c r="S2780" s="37"/>
      <c r="T2780" s="37"/>
      <c r="U2780" s="37"/>
      <c r="V2780" s="37"/>
      <c r="W2780" s="37"/>
      <c r="X2780" s="37"/>
      <c r="Y2780" s="39"/>
      <c r="Z2780" s="37"/>
      <c r="AA2780" s="40"/>
      <c r="AB2780" s="78"/>
      <c r="AC2780" s="40"/>
    </row>
    <row r="2781" spans="4:29" x14ac:dyDescent="0.35">
      <c r="D2781" s="37"/>
      <c r="E2781" s="37"/>
      <c r="F2781" s="37"/>
      <c r="G2781" s="37"/>
      <c r="H2781" s="37"/>
      <c r="I2781" s="38"/>
      <c r="J2781" s="37"/>
      <c r="K2781" s="38"/>
      <c r="L2781" s="37"/>
      <c r="M2781" s="37"/>
      <c r="N2781" s="37"/>
      <c r="O2781" s="37"/>
      <c r="P2781" s="37"/>
      <c r="Q2781" s="37"/>
      <c r="R2781" s="37"/>
      <c r="S2781" s="37"/>
      <c r="T2781" s="37"/>
      <c r="U2781" s="37"/>
      <c r="V2781" s="37"/>
      <c r="W2781" s="37"/>
      <c r="X2781" s="37"/>
      <c r="Y2781" s="39"/>
      <c r="Z2781" s="37"/>
      <c r="AA2781" s="40"/>
      <c r="AB2781" s="78"/>
      <c r="AC2781" s="40"/>
    </row>
    <row r="2782" spans="4:29" x14ac:dyDescent="0.35">
      <c r="D2782" s="37"/>
      <c r="E2782" s="37"/>
      <c r="F2782" s="37"/>
      <c r="G2782" s="37"/>
      <c r="H2782" s="37"/>
      <c r="I2782" s="38"/>
      <c r="J2782" s="37"/>
      <c r="K2782" s="38"/>
      <c r="L2782" s="37"/>
      <c r="M2782" s="37"/>
      <c r="N2782" s="37"/>
      <c r="O2782" s="37"/>
      <c r="P2782" s="37"/>
      <c r="Q2782" s="37"/>
      <c r="R2782" s="37"/>
      <c r="S2782" s="37"/>
      <c r="T2782" s="37"/>
      <c r="U2782" s="37"/>
      <c r="V2782" s="37"/>
      <c r="W2782" s="37"/>
      <c r="X2782" s="37"/>
      <c r="Y2782" s="39"/>
      <c r="Z2782" s="37"/>
      <c r="AA2782" s="40"/>
      <c r="AB2782" s="78"/>
      <c r="AC2782" s="40"/>
    </row>
    <row r="2783" spans="4:29" x14ac:dyDescent="0.35">
      <c r="D2783" s="41"/>
      <c r="E2783" s="41"/>
      <c r="F2783" s="41"/>
      <c r="G2783" s="41"/>
      <c r="H2783" s="41"/>
      <c r="I2783" s="42"/>
      <c r="J2783" s="41"/>
      <c r="K2783" s="42"/>
      <c r="L2783" s="41"/>
      <c r="M2783" s="41"/>
      <c r="N2783" s="41"/>
      <c r="O2783" s="41"/>
      <c r="P2783" s="41"/>
      <c r="Q2783" s="41"/>
      <c r="R2783" s="41"/>
      <c r="S2783" s="41"/>
      <c r="T2783" s="41"/>
      <c r="U2783" s="41"/>
      <c r="V2783" s="41"/>
      <c r="W2783" s="41"/>
      <c r="X2783" s="41"/>
      <c r="Y2783" s="43"/>
      <c r="Z2783" s="41"/>
      <c r="AA2783" s="44"/>
      <c r="AB2783" s="79"/>
      <c r="AC2783" s="44"/>
    </row>
    <row r="2784" spans="4:29" x14ac:dyDescent="0.35">
      <c r="D2784" s="37"/>
      <c r="E2784" s="37"/>
      <c r="F2784" s="37"/>
      <c r="G2784" s="37"/>
      <c r="H2784" s="37"/>
      <c r="I2784" s="38"/>
      <c r="J2784" s="37"/>
      <c r="K2784" s="38"/>
      <c r="L2784" s="37"/>
      <c r="M2784" s="37"/>
      <c r="N2784" s="37"/>
      <c r="O2784" s="37"/>
      <c r="P2784" s="37"/>
      <c r="Q2784" s="37"/>
      <c r="R2784" s="37"/>
      <c r="S2784" s="37"/>
      <c r="T2784" s="37"/>
      <c r="U2784" s="37"/>
      <c r="V2784" s="37"/>
      <c r="W2784" s="37"/>
      <c r="X2784" s="37"/>
      <c r="Y2784" s="39"/>
      <c r="Z2784" s="37"/>
      <c r="AA2784" s="40"/>
      <c r="AB2784" s="78"/>
      <c r="AC2784" s="40"/>
    </row>
    <row r="2785" spans="4:29" x14ac:dyDescent="0.35">
      <c r="D2785" s="37"/>
      <c r="E2785" s="37"/>
      <c r="F2785" s="37"/>
      <c r="G2785" s="37"/>
      <c r="H2785" s="37"/>
      <c r="I2785" s="38"/>
      <c r="J2785" s="37"/>
      <c r="K2785" s="38"/>
      <c r="L2785" s="37"/>
      <c r="M2785" s="37"/>
      <c r="N2785" s="37"/>
      <c r="O2785" s="37"/>
      <c r="P2785" s="37"/>
      <c r="Q2785" s="37"/>
      <c r="R2785" s="37"/>
      <c r="S2785" s="37"/>
      <c r="T2785" s="37"/>
      <c r="U2785" s="37"/>
      <c r="V2785" s="37"/>
      <c r="W2785" s="37"/>
      <c r="X2785" s="37"/>
      <c r="Y2785" s="39"/>
      <c r="Z2785" s="37"/>
      <c r="AA2785" s="40"/>
      <c r="AB2785" s="78"/>
      <c r="AC2785" s="40"/>
    </row>
    <row r="2786" spans="4:29" x14ac:dyDescent="0.35">
      <c r="D2786" s="37"/>
      <c r="E2786" s="37"/>
      <c r="F2786" s="37"/>
      <c r="G2786" s="37"/>
      <c r="H2786" s="37"/>
      <c r="I2786" s="38"/>
      <c r="J2786" s="37"/>
      <c r="K2786" s="38"/>
      <c r="L2786" s="37"/>
      <c r="M2786" s="37"/>
      <c r="N2786" s="37"/>
      <c r="O2786" s="37"/>
      <c r="P2786" s="37"/>
      <c r="Q2786" s="37"/>
      <c r="R2786" s="37"/>
      <c r="S2786" s="37"/>
      <c r="T2786" s="37"/>
      <c r="U2786" s="37"/>
      <c r="V2786" s="37"/>
      <c r="W2786" s="37"/>
      <c r="X2786" s="37"/>
      <c r="Y2786" s="39"/>
      <c r="Z2786" s="37"/>
      <c r="AA2786" s="40"/>
      <c r="AB2786" s="78"/>
      <c r="AC2786" s="40"/>
    </row>
    <row r="2787" spans="4:29" x14ac:dyDescent="0.35">
      <c r="D2787" s="37"/>
      <c r="E2787" s="37"/>
      <c r="F2787" s="37"/>
      <c r="G2787" s="37"/>
      <c r="H2787" s="37"/>
      <c r="I2787" s="38"/>
      <c r="J2787" s="37"/>
      <c r="K2787" s="38"/>
      <c r="L2787" s="37"/>
      <c r="M2787" s="37"/>
      <c r="N2787" s="37"/>
      <c r="O2787" s="37"/>
      <c r="P2787" s="37"/>
      <c r="Q2787" s="37"/>
      <c r="R2787" s="37"/>
      <c r="S2787" s="37"/>
      <c r="T2787" s="37"/>
      <c r="U2787" s="37"/>
      <c r="V2787" s="37"/>
      <c r="W2787" s="37"/>
      <c r="X2787" s="37"/>
      <c r="Y2787" s="39"/>
      <c r="Z2787" s="37"/>
      <c r="AA2787" s="40"/>
      <c r="AB2787" s="78"/>
      <c r="AC2787" s="40"/>
    </row>
    <row r="2788" spans="4:29" x14ac:dyDescent="0.35">
      <c r="D2788" s="37"/>
      <c r="E2788" s="37"/>
      <c r="F2788" s="37"/>
      <c r="G2788" s="37"/>
      <c r="H2788" s="37"/>
      <c r="I2788" s="38"/>
      <c r="J2788" s="37"/>
      <c r="K2788" s="38"/>
      <c r="L2788" s="37"/>
      <c r="M2788" s="37"/>
      <c r="N2788" s="37"/>
      <c r="O2788" s="37"/>
      <c r="P2788" s="37"/>
      <c r="Q2788" s="37"/>
      <c r="R2788" s="37"/>
      <c r="S2788" s="37"/>
      <c r="T2788" s="37"/>
      <c r="U2788" s="37"/>
      <c r="V2788" s="37"/>
      <c r="W2788" s="37"/>
      <c r="X2788" s="37"/>
      <c r="Y2788" s="39"/>
      <c r="Z2788" s="37"/>
      <c r="AA2788" s="40"/>
      <c r="AB2788" s="78"/>
      <c r="AC2788" s="40"/>
    </row>
    <row r="2789" spans="4:29" x14ac:dyDescent="0.35">
      <c r="D2789" s="37"/>
      <c r="E2789" s="37"/>
      <c r="F2789" s="37"/>
      <c r="G2789" s="37"/>
      <c r="H2789" s="37"/>
      <c r="I2789" s="38"/>
      <c r="J2789" s="37"/>
      <c r="K2789" s="38"/>
      <c r="L2789" s="37"/>
      <c r="M2789" s="37"/>
      <c r="N2789" s="37"/>
      <c r="O2789" s="37"/>
      <c r="P2789" s="37"/>
      <c r="Q2789" s="37"/>
      <c r="R2789" s="37"/>
      <c r="S2789" s="37"/>
      <c r="T2789" s="37"/>
      <c r="U2789" s="37"/>
      <c r="V2789" s="37"/>
      <c r="W2789" s="37"/>
      <c r="X2789" s="37"/>
      <c r="Y2789" s="39"/>
      <c r="Z2789" s="37"/>
      <c r="AA2789" s="40"/>
      <c r="AB2789" s="78"/>
      <c r="AC2789" s="40"/>
    </row>
    <row r="2790" spans="4:29" x14ac:dyDescent="0.35">
      <c r="D2790" s="37"/>
      <c r="E2790" s="37"/>
      <c r="F2790" s="37"/>
      <c r="G2790" s="37"/>
      <c r="H2790" s="37"/>
      <c r="I2790" s="38"/>
      <c r="J2790" s="37"/>
      <c r="K2790" s="38"/>
      <c r="L2790" s="37"/>
      <c r="M2790" s="37"/>
      <c r="N2790" s="37"/>
      <c r="O2790" s="37"/>
      <c r="P2790" s="37"/>
      <c r="Q2790" s="37"/>
      <c r="R2790" s="37"/>
      <c r="S2790" s="37"/>
      <c r="T2790" s="37"/>
      <c r="U2790" s="37"/>
      <c r="V2790" s="37"/>
      <c r="W2790" s="37"/>
      <c r="X2790" s="37"/>
      <c r="Y2790" s="39"/>
      <c r="Z2790" s="37"/>
      <c r="AA2790" s="40"/>
      <c r="AB2790" s="78"/>
      <c r="AC2790" s="40"/>
    </row>
    <row r="2791" spans="4:29" x14ac:dyDescent="0.35">
      <c r="D2791" s="41"/>
      <c r="E2791" s="41"/>
      <c r="F2791" s="41"/>
      <c r="G2791" s="41"/>
      <c r="H2791" s="41"/>
      <c r="I2791" s="42"/>
      <c r="J2791" s="41"/>
      <c r="K2791" s="42"/>
      <c r="L2791" s="41"/>
      <c r="M2791" s="41"/>
      <c r="N2791" s="41"/>
      <c r="O2791" s="41"/>
      <c r="P2791" s="41"/>
      <c r="Q2791" s="41"/>
      <c r="R2791" s="41"/>
      <c r="S2791" s="41"/>
      <c r="T2791" s="41"/>
      <c r="U2791" s="41"/>
      <c r="V2791" s="41"/>
      <c r="W2791" s="41"/>
      <c r="X2791" s="41"/>
      <c r="Y2791" s="43"/>
      <c r="Z2791" s="41"/>
      <c r="AA2791" s="44"/>
      <c r="AB2791" s="79"/>
      <c r="AC2791" s="44"/>
    </row>
    <row r="2792" spans="4:29" x14ac:dyDescent="0.35">
      <c r="D2792" s="37"/>
      <c r="E2792" s="37"/>
      <c r="F2792" s="37"/>
      <c r="G2792" s="37"/>
      <c r="H2792" s="37"/>
      <c r="I2792" s="38"/>
      <c r="J2792" s="37"/>
      <c r="K2792" s="38"/>
      <c r="L2792" s="37"/>
      <c r="M2792" s="37"/>
      <c r="N2792" s="37"/>
      <c r="O2792" s="37"/>
      <c r="P2792" s="37"/>
      <c r="Q2792" s="37"/>
      <c r="R2792" s="37"/>
      <c r="S2792" s="37"/>
      <c r="T2792" s="37"/>
      <c r="U2792" s="37"/>
      <c r="V2792" s="37"/>
      <c r="W2792" s="37"/>
      <c r="X2792" s="37"/>
      <c r="Y2792" s="39"/>
      <c r="Z2792" s="37"/>
      <c r="AA2792" s="40"/>
      <c r="AB2792" s="78"/>
      <c r="AC2792" s="40"/>
    </row>
    <row r="2793" spans="4:29" x14ac:dyDescent="0.35">
      <c r="D2793" s="41"/>
      <c r="E2793" s="41"/>
      <c r="F2793" s="41"/>
      <c r="G2793" s="41"/>
      <c r="H2793" s="41"/>
      <c r="I2793" s="42"/>
      <c r="J2793" s="41"/>
      <c r="K2793" s="42"/>
      <c r="L2793" s="41"/>
      <c r="M2793" s="41"/>
      <c r="N2793" s="41"/>
      <c r="O2793" s="41"/>
      <c r="P2793" s="41"/>
      <c r="Q2793" s="41"/>
      <c r="R2793" s="41"/>
      <c r="S2793" s="41"/>
      <c r="T2793" s="41"/>
      <c r="U2793" s="41"/>
      <c r="V2793" s="41"/>
      <c r="W2793" s="41"/>
      <c r="X2793" s="41"/>
      <c r="Y2793" s="43"/>
      <c r="Z2793" s="41"/>
      <c r="AA2793" s="44"/>
      <c r="AB2793" s="79"/>
      <c r="AC2793" s="44"/>
    </row>
    <row r="2794" spans="4:29" x14ac:dyDescent="0.35">
      <c r="D2794" s="37"/>
      <c r="E2794" s="37"/>
      <c r="F2794" s="37"/>
      <c r="G2794" s="37"/>
      <c r="H2794" s="37"/>
      <c r="I2794" s="38"/>
      <c r="J2794" s="37"/>
      <c r="K2794" s="38"/>
      <c r="L2794" s="37"/>
      <c r="M2794" s="37"/>
      <c r="N2794" s="37"/>
      <c r="O2794" s="37"/>
      <c r="P2794" s="37"/>
      <c r="Q2794" s="37"/>
      <c r="R2794" s="37"/>
      <c r="S2794" s="37"/>
      <c r="T2794" s="37"/>
      <c r="U2794" s="37"/>
      <c r="V2794" s="37"/>
      <c r="W2794" s="37"/>
      <c r="X2794" s="37"/>
      <c r="Y2794" s="39"/>
      <c r="Z2794" s="37"/>
      <c r="AA2794" s="40"/>
      <c r="AB2794" s="78"/>
      <c r="AC2794" s="40"/>
    </row>
    <row r="2795" spans="4:29" x14ac:dyDescent="0.35">
      <c r="D2795" s="37"/>
      <c r="E2795" s="37"/>
      <c r="F2795" s="37"/>
      <c r="G2795" s="37"/>
      <c r="H2795" s="37"/>
      <c r="I2795" s="38"/>
      <c r="J2795" s="37"/>
      <c r="K2795" s="38"/>
      <c r="L2795" s="37"/>
      <c r="M2795" s="37"/>
      <c r="N2795" s="37"/>
      <c r="O2795" s="37"/>
      <c r="P2795" s="37"/>
      <c r="Q2795" s="37"/>
      <c r="R2795" s="37"/>
      <c r="S2795" s="37"/>
      <c r="T2795" s="37"/>
      <c r="U2795" s="37"/>
      <c r="V2795" s="37"/>
      <c r="W2795" s="37"/>
      <c r="X2795" s="37"/>
      <c r="Y2795" s="39"/>
      <c r="Z2795" s="37"/>
      <c r="AA2795" s="40"/>
      <c r="AB2795" s="78"/>
      <c r="AC2795" s="40"/>
    </row>
    <row r="2796" spans="4:29" x14ac:dyDescent="0.35">
      <c r="D2796" s="37"/>
      <c r="E2796" s="37"/>
      <c r="F2796" s="37"/>
      <c r="G2796" s="37"/>
      <c r="H2796" s="37"/>
      <c r="I2796" s="38"/>
      <c r="J2796" s="37"/>
      <c r="K2796" s="38"/>
      <c r="L2796" s="37"/>
      <c r="M2796" s="37"/>
      <c r="N2796" s="37"/>
      <c r="O2796" s="37"/>
      <c r="P2796" s="37"/>
      <c r="Q2796" s="37"/>
      <c r="R2796" s="37"/>
      <c r="S2796" s="37"/>
      <c r="T2796" s="37"/>
      <c r="U2796" s="37"/>
      <c r="V2796" s="37"/>
      <c r="W2796" s="37"/>
      <c r="X2796" s="37"/>
      <c r="Y2796" s="39"/>
      <c r="Z2796" s="37"/>
      <c r="AA2796" s="40"/>
      <c r="AB2796" s="78"/>
      <c r="AC2796" s="40"/>
    </row>
    <row r="2797" spans="4:29" x14ac:dyDescent="0.35">
      <c r="D2797" s="37"/>
      <c r="E2797" s="37"/>
      <c r="F2797" s="37"/>
      <c r="G2797" s="37"/>
      <c r="H2797" s="37"/>
      <c r="I2797" s="38"/>
      <c r="J2797" s="37"/>
      <c r="K2797" s="38"/>
      <c r="L2797" s="37"/>
      <c r="M2797" s="37"/>
      <c r="N2797" s="37"/>
      <c r="O2797" s="37"/>
      <c r="P2797" s="37"/>
      <c r="Q2797" s="37"/>
      <c r="R2797" s="37"/>
      <c r="S2797" s="37"/>
      <c r="T2797" s="37"/>
      <c r="U2797" s="37"/>
      <c r="V2797" s="37"/>
      <c r="W2797" s="37"/>
      <c r="X2797" s="37"/>
      <c r="Y2797" s="39"/>
      <c r="Z2797" s="37"/>
      <c r="AA2797" s="40"/>
      <c r="AB2797" s="78"/>
      <c r="AC2797" s="40"/>
    </row>
    <row r="2798" spans="4:29" x14ac:dyDescent="0.35">
      <c r="D2798" s="41"/>
      <c r="E2798" s="41"/>
      <c r="F2798" s="41"/>
      <c r="G2798" s="41"/>
      <c r="H2798" s="41"/>
      <c r="I2798" s="42"/>
      <c r="J2798" s="41"/>
      <c r="K2798" s="42"/>
      <c r="L2798" s="41"/>
      <c r="M2798" s="41"/>
      <c r="N2798" s="41"/>
      <c r="O2798" s="41"/>
      <c r="P2798" s="41"/>
      <c r="Q2798" s="41"/>
      <c r="R2798" s="41"/>
      <c r="S2798" s="41"/>
      <c r="T2798" s="41"/>
      <c r="U2798" s="41"/>
      <c r="V2798" s="41"/>
      <c r="W2798" s="41"/>
      <c r="X2798" s="41"/>
      <c r="Y2798" s="43"/>
      <c r="Z2798" s="41"/>
      <c r="AA2798" s="44"/>
      <c r="AB2798" s="79"/>
      <c r="AC2798" s="44"/>
    </row>
    <row r="2799" spans="4:29" x14ac:dyDescent="0.35">
      <c r="D2799" s="37"/>
      <c r="E2799" s="37"/>
      <c r="F2799" s="37"/>
      <c r="G2799" s="37"/>
      <c r="H2799" s="37"/>
      <c r="I2799" s="38"/>
      <c r="J2799" s="37"/>
      <c r="K2799" s="38"/>
      <c r="L2799" s="37"/>
      <c r="M2799" s="37"/>
      <c r="N2799" s="37"/>
      <c r="O2799" s="37"/>
      <c r="P2799" s="37"/>
      <c r="Q2799" s="37"/>
      <c r="R2799" s="37"/>
      <c r="S2799" s="37"/>
      <c r="T2799" s="37"/>
      <c r="U2799" s="37"/>
      <c r="V2799" s="37"/>
      <c r="W2799" s="37"/>
      <c r="X2799" s="37"/>
      <c r="Y2799" s="39"/>
      <c r="Z2799" s="37"/>
      <c r="AA2799" s="40"/>
      <c r="AB2799" s="78"/>
      <c r="AC2799" s="40"/>
    </row>
    <row r="2800" spans="4:29" x14ac:dyDescent="0.35">
      <c r="D2800" s="41"/>
      <c r="E2800" s="41"/>
      <c r="F2800" s="41"/>
      <c r="G2800" s="41"/>
      <c r="H2800" s="41"/>
      <c r="I2800" s="42"/>
      <c r="J2800" s="41"/>
      <c r="K2800" s="42"/>
      <c r="L2800" s="41"/>
      <c r="M2800" s="41"/>
      <c r="N2800" s="41"/>
      <c r="O2800" s="41"/>
      <c r="P2800" s="41"/>
      <c r="Q2800" s="41"/>
      <c r="R2800" s="41"/>
      <c r="S2800" s="41"/>
      <c r="T2800" s="41"/>
      <c r="U2800" s="41"/>
      <c r="V2800" s="41"/>
      <c r="W2800" s="41"/>
      <c r="X2800" s="41"/>
      <c r="Y2800" s="43"/>
      <c r="Z2800" s="41"/>
      <c r="AA2800" s="44"/>
      <c r="AB2800" s="79"/>
      <c r="AC2800" s="44"/>
    </row>
    <row r="2801" spans="4:29" x14ac:dyDescent="0.35">
      <c r="D2801" s="37"/>
      <c r="E2801" s="37"/>
      <c r="F2801" s="37"/>
      <c r="G2801" s="37"/>
      <c r="H2801" s="37"/>
      <c r="I2801" s="38"/>
      <c r="J2801" s="37"/>
      <c r="K2801" s="38"/>
      <c r="L2801" s="37"/>
      <c r="M2801" s="37"/>
      <c r="N2801" s="37"/>
      <c r="O2801" s="37"/>
      <c r="P2801" s="37"/>
      <c r="Q2801" s="37"/>
      <c r="R2801" s="37"/>
      <c r="S2801" s="37"/>
      <c r="T2801" s="37"/>
      <c r="U2801" s="37"/>
      <c r="V2801" s="37"/>
      <c r="W2801" s="37"/>
      <c r="X2801" s="37"/>
      <c r="Y2801" s="39"/>
      <c r="Z2801" s="37"/>
      <c r="AA2801" s="40"/>
      <c r="AB2801" s="78"/>
      <c r="AC2801" s="40"/>
    </row>
    <row r="2802" spans="4:29" x14ac:dyDescent="0.35">
      <c r="D2802" s="37"/>
      <c r="E2802" s="37"/>
      <c r="F2802" s="37"/>
      <c r="G2802" s="37"/>
      <c r="H2802" s="37"/>
      <c r="I2802" s="38"/>
      <c r="J2802" s="37"/>
      <c r="K2802" s="38"/>
      <c r="L2802" s="37"/>
      <c r="M2802" s="37"/>
      <c r="N2802" s="37"/>
      <c r="O2802" s="37"/>
      <c r="P2802" s="37"/>
      <c r="Q2802" s="37"/>
      <c r="R2802" s="37"/>
      <c r="S2802" s="37"/>
      <c r="T2802" s="37"/>
      <c r="U2802" s="37"/>
      <c r="V2802" s="37"/>
      <c r="W2802" s="37"/>
      <c r="X2802" s="37"/>
      <c r="Y2802" s="39"/>
      <c r="Z2802" s="37"/>
      <c r="AA2802" s="40"/>
      <c r="AB2802" s="78"/>
      <c r="AC2802" s="40"/>
    </row>
    <row r="2803" spans="4:29" x14ac:dyDescent="0.35">
      <c r="D2803" s="37"/>
      <c r="E2803" s="37"/>
      <c r="F2803" s="37"/>
      <c r="G2803" s="37"/>
      <c r="H2803" s="37"/>
      <c r="I2803" s="38"/>
      <c r="J2803" s="37"/>
      <c r="K2803" s="38"/>
      <c r="L2803" s="37"/>
      <c r="M2803" s="37"/>
      <c r="N2803" s="37"/>
      <c r="O2803" s="37"/>
      <c r="P2803" s="37"/>
      <c r="Q2803" s="37"/>
      <c r="R2803" s="37"/>
      <c r="S2803" s="37"/>
      <c r="T2803" s="37"/>
      <c r="U2803" s="37"/>
      <c r="V2803" s="37"/>
      <c r="W2803" s="37"/>
      <c r="X2803" s="37"/>
      <c r="Y2803" s="39"/>
      <c r="Z2803" s="37"/>
      <c r="AA2803" s="40"/>
      <c r="AB2803" s="78"/>
      <c r="AC2803" s="40"/>
    </row>
    <row r="2804" spans="4:29" x14ac:dyDescent="0.35">
      <c r="D2804" s="37"/>
      <c r="E2804" s="37"/>
      <c r="F2804" s="37"/>
      <c r="G2804" s="37"/>
      <c r="H2804" s="37"/>
      <c r="I2804" s="38"/>
      <c r="J2804" s="37"/>
      <c r="K2804" s="38"/>
      <c r="L2804" s="37"/>
      <c r="M2804" s="37"/>
      <c r="N2804" s="37"/>
      <c r="O2804" s="37"/>
      <c r="P2804" s="37"/>
      <c r="Q2804" s="37"/>
      <c r="R2804" s="37"/>
      <c r="S2804" s="37"/>
      <c r="T2804" s="37"/>
      <c r="U2804" s="37"/>
      <c r="V2804" s="37"/>
      <c r="W2804" s="37"/>
      <c r="X2804" s="37"/>
      <c r="Y2804" s="39"/>
      <c r="Z2804" s="37"/>
      <c r="AA2804" s="40"/>
      <c r="AB2804" s="78"/>
      <c r="AC2804" s="40"/>
    </row>
    <row r="2805" spans="4:29" x14ac:dyDescent="0.35">
      <c r="D2805" s="37"/>
      <c r="E2805" s="37"/>
      <c r="F2805" s="37"/>
      <c r="G2805" s="37"/>
      <c r="H2805" s="37"/>
      <c r="I2805" s="38"/>
      <c r="J2805" s="37"/>
      <c r="K2805" s="38"/>
      <c r="L2805" s="37"/>
      <c r="M2805" s="37"/>
      <c r="N2805" s="37"/>
      <c r="O2805" s="37"/>
      <c r="P2805" s="37"/>
      <c r="Q2805" s="37"/>
      <c r="R2805" s="37"/>
      <c r="S2805" s="37"/>
      <c r="T2805" s="37"/>
      <c r="U2805" s="37"/>
      <c r="V2805" s="37"/>
      <c r="W2805" s="37"/>
      <c r="X2805" s="37"/>
      <c r="Y2805" s="39"/>
      <c r="Z2805" s="37"/>
      <c r="AA2805" s="40"/>
      <c r="AB2805" s="78"/>
      <c r="AC2805" s="40"/>
    </row>
    <row r="2806" spans="4:29" x14ac:dyDescent="0.35">
      <c r="D2806" s="37"/>
      <c r="E2806" s="37"/>
      <c r="F2806" s="37"/>
      <c r="G2806" s="37"/>
      <c r="H2806" s="37"/>
      <c r="I2806" s="38"/>
      <c r="J2806" s="37"/>
      <c r="K2806" s="38"/>
      <c r="L2806" s="37"/>
      <c r="M2806" s="37"/>
      <c r="N2806" s="37"/>
      <c r="O2806" s="37"/>
      <c r="P2806" s="37"/>
      <c r="Q2806" s="37"/>
      <c r="R2806" s="37"/>
      <c r="S2806" s="37"/>
      <c r="T2806" s="37"/>
      <c r="U2806" s="37"/>
      <c r="V2806" s="37"/>
      <c r="W2806" s="37"/>
      <c r="X2806" s="37"/>
      <c r="Y2806" s="39"/>
      <c r="Z2806" s="37"/>
      <c r="AA2806" s="40"/>
      <c r="AB2806" s="78"/>
      <c r="AC2806" s="40"/>
    </row>
    <row r="2807" spans="4:29" x14ac:dyDescent="0.35">
      <c r="D2807" s="41"/>
      <c r="E2807" s="41"/>
      <c r="F2807" s="41"/>
      <c r="G2807" s="41"/>
      <c r="H2807" s="41"/>
      <c r="I2807" s="42"/>
      <c r="J2807" s="41"/>
      <c r="K2807" s="42"/>
      <c r="L2807" s="41"/>
      <c r="M2807" s="41"/>
      <c r="N2807" s="41"/>
      <c r="O2807" s="41"/>
      <c r="P2807" s="41"/>
      <c r="Q2807" s="41"/>
      <c r="R2807" s="41"/>
      <c r="S2807" s="41"/>
      <c r="T2807" s="41"/>
      <c r="U2807" s="41"/>
      <c r="V2807" s="41"/>
      <c r="W2807" s="41"/>
      <c r="X2807" s="41"/>
      <c r="Y2807" s="43"/>
      <c r="Z2807" s="41"/>
      <c r="AA2807" s="44"/>
      <c r="AB2807" s="79"/>
      <c r="AC2807" s="44"/>
    </row>
    <row r="2808" spans="4:29" x14ac:dyDescent="0.35">
      <c r="D2808" s="37"/>
      <c r="E2808" s="37"/>
      <c r="F2808" s="37"/>
      <c r="G2808" s="37"/>
      <c r="H2808" s="37"/>
      <c r="I2808" s="38"/>
      <c r="J2808" s="37"/>
      <c r="K2808" s="38"/>
      <c r="L2808" s="37"/>
      <c r="M2808" s="37"/>
      <c r="N2808" s="37"/>
      <c r="O2808" s="37"/>
      <c r="P2808" s="37"/>
      <c r="Q2808" s="37"/>
      <c r="R2808" s="37"/>
      <c r="S2808" s="37"/>
      <c r="T2808" s="37"/>
      <c r="U2808" s="37"/>
      <c r="V2808" s="37"/>
      <c r="W2808" s="37"/>
      <c r="X2808" s="37"/>
      <c r="Y2808" s="39"/>
      <c r="Z2808" s="37"/>
      <c r="AA2808" s="40"/>
      <c r="AB2808" s="78"/>
      <c r="AC2808" s="40"/>
    </row>
    <row r="2809" spans="4:29" x14ac:dyDescent="0.35">
      <c r="D2809" s="37"/>
      <c r="E2809" s="37"/>
      <c r="F2809" s="37"/>
      <c r="G2809" s="37"/>
      <c r="H2809" s="37"/>
      <c r="I2809" s="38"/>
      <c r="J2809" s="37"/>
      <c r="K2809" s="38"/>
      <c r="L2809" s="37"/>
      <c r="M2809" s="37"/>
      <c r="N2809" s="37"/>
      <c r="O2809" s="37"/>
      <c r="P2809" s="37"/>
      <c r="Q2809" s="37"/>
      <c r="R2809" s="37"/>
      <c r="S2809" s="37"/>
      <c r="T2809" s="37"/>
      <c r="U2809" s="37"/>
      <c r="V2809" s="37"/>
      <c r="W2809" s="37"/>
      <c r="X2809" s="37"/>
      <c r="Y2809" s="39"/>
      <c r="Z2809" s="37"/>
      <c r="AA2809" s="40"/>
      <c r="AB2809" s="78"/>
      <c r="AC2809" s="40"/>
    </row>
    <row r="2810" spans="4:29" x14ac:dyDescent="0.35">
      <c r="D2810" s="37"/>
      <c r="E2810" s="37"/>
      <c r="F2810" s="37"/>
      <c r="G2810" s="37"/>
      <c r="H2810" s="37"/>
      <c r="I2810" s="38"/>
      <c r="J2810" s="37"/>
      <c r="K2810" s="38"/>
      <c r="L2810" s="37"/>
      <c r="M2810" s="37"/>
      <c r="N2810" s="37"/>
      <c r="O2810" s="37"/>
      <c r="P2810" s="37"/>
      <c r="Q2810" s="37"/>
      <c r="R2810" s="37"/>
      <c r="S2810" s="37"/>
      <c r="T2810" s="37"/>
      <c r="U2810" s="37"/>
      <c r="V2810" s="37"/>
      <c r="W2810" s="37"/>
      <c r="X2810" s="37"/>
      <c r="Y2810" s="39"/>
      <c r="Z2810" s="37"/>
      <c r="AA2810" s="40"/>
      <c r="AB2810" s="78"/>
      <c r="AC2810" s="40"/>
    </row>
    <row r="2811" spans="4:29" x14ac:dyDescent="0.35">
      <c r="D2811" s="41"/>
      <c r="E2811" s="41"/>
      <c r="F2811" s="41"/>
      <c r="G2811" s="41"/>
      <c r="H2811" s="41"/>
      <c r="I2811" s="42"/>
      <c r="J2811" s="41"/>
      <c r="K2811" s="42"/>
      <c r="L2811" s="41"/>
      <c r="M2811" s="41"/>
      <c r="N2811" s="41"/>
      <c r="O2811" s="41"/>
      <c r="P2811" s="41"/>
      <c r="Q2811" s="41"/>
      <c r="R2811" s="41"/>
      <c r="S2811" s="41"/>
      <c r="T2811" s="41"/>
      <c r="U2811" s="41"/>
      <c r="V2811" s="41"/>
      <c r="W2811" s="41"/>
      <c r="X2811" s="41"/>
      <c r="Y2811" s="43"/>
      <c r="Z2811" s="41"/>
      <c r="AA2811" s="44"/>
      <c r="AB2811" s="79"/>
      <c r="AC2811" s="44"/>
    </row>
    <row r="2812" spans="4:29" x14ac:dyDescent="0.35">
      <c r="D2812" s="37"/>
      <c r="E2812" s="37"/>
      <c r="F2812" s="37"/>
      <c r="G2812" s="37"/>
      <c r="H2812" s="37"/>
      <c r="I2812" s="38"/>
      <c r="J2812" s="37"/>
      <c r="K2812" s="38"/>
      <c r="L2812" s="37"/>
      <c r="M2812" s="37"/>
      <c r="N2812" s="37"/>
      <c r="O2812" s="37"/>
      <c r="P2812" s="37"/>
      <c r="Q2812" s="37"/>
      <c r="R2812" s="37"/>
      <c r="S2812" s="37"/>
      <c r="T2812" s="37"/>
      <c r="U2812" s="37"/>
      <c r="V2812" s="37"/>
      <c r="W2812" s="37"/>
      <c r="X2812" s="37"/>
      <c r="Y2812" s="39"/>
      <c r="Z2812" s="37"/>
      <c r="AA2812" s="40"/>
      <c r="AB2812" s="78"/>
      <c r="AC2812" s="40"/>
    </row>
    <row r="2813" spans="4:29" x14ac:dyDescent="0.35">
      <c r="D2813" s="37"/>
      <c r="E2813" s="37"/>
      <c r="F2813" s="37"/>
      <c r="G2813" s="37"/>
      <c r="H2813" s="37"/>
      <c r="I2813" s="38"/>
      <c r="J2813" s="37"/>
      <c r="K2813" s="38"/>
      <c r="L2813" s="37"/>
      <c r="M2813" s="37"/>
      <c r="N2813" s="37"/>
      <c r="O2813" s="37"/>
      <c r="P2813" s="37"/>
      <c r="Q2813" s="37"/>
      <c r="R2813" s="37"/>
      <c r="S2813" s="37"/>
      <c r="T2813" s="37"/>
      <c r="U2813" s="37"/>
      <c r="V2813" s="37"/>
      <c r="W2813" s="37"/>
      <c r="X2813" s="37"/>
      <c r="Y2813" s="39"/>
      <c r="Z2813" s="37"/>
      <c r="AA2813" s="40"/>
      <c r="AB2813" s="78"/>
      <c r="AC2813" s="40"/>
    </row>
    <row r="2814" spans="4:29" x14ac:dyDescent="0.35">
      <c r="D2814" s="37"/>
      <c r="E2814" s="37"/>
      <c r="F2814" s="37"/>
      <c r="G2814" s="37"/>
      <c r="H2814" s="37"/>
      <c r="I2814" s="38"/>
      <c r="J2814" s="37"/>
      <c r="K2814" s="38"/>
      <c r="L2814" s="37"/>
      <c r="M2814" s="37"/>
      <c r="N2814" s="37"/>
      <c r="O2814" s="37"/>
      <c r="P2814" s="37"/>
      <c r="Q2814" s="37"/>
      <c r="R2814" s="37"/>
      <c r="S2814" s="37"/>
      <c r="T2814" s="37"/>
      <c r="U2814" s="37"/>
      <c r="V2814" s="37"/>
      <c r="W2814" s="37"/>
      <c r="X2814" s="37"/>
      <c r="Y2814" s="39"/>
      <c r="Z2814" s="37"/>
      <c r="AA2814" s="40"/>
      <c r="AB2814" s="78"/>
      <c r="AC2814" s="40"/>
    </row>
    <row r="2815" spans="4:29" x14ac:dyDescent="0.35">
      <c r="D2815" s="37"/>
      <c r="E2815" s="37"/>
      <c r="F2815" s="37"/>
      <c r="G2815" s="37"/>
      <c r="H2815" s="37"/>
      <c r="I2815" s="38"/>
      <c r="J2815" s="37"/>
      <c r="K2815" s="38"/>
      <c r="L2815" s="37"/>
      <c r="M2815" s="37"/>
      <c r="N2815" s="37"/>
      <c r="O2815" s="37"/>
      <c r="P2815" s="37"/>
      <c r="Q2815" s="37"/>
      <c r="R2815" s="37"/>
      <c r="S2815" s="37"/>
      <c r="T2815" s="37"/>
      <c r="U2815" s="37"/>
      <c r="V2815" s="37"/>
      <c r="W2815" s="37"/>
      <c r="X2815" s="37"/>
      <c r="Y2815" s="39"/>
      <c r="Z2815" s="37"/>
      <c r="AA2815" s="40"/>
      <c r="AB2815" s="78"/>
      <c r="AC2815" s="40"/>
    </row>
    <row r="2816" spans="4:29" x14ac:dyDescent="0.35">
      <c r="D2816" s="37"/>
      <c r="E2816" s="37"/>
      <c r="F2816" s="37"/>
      <c r="G2816" s="37"/>
      <c r="H2816" s="37"/>
      <c r="I2816" s="38"/>
      <c r="J2816" s="37"/>
      <c r="K2816" s="38"/>
      <c r="L2816" s="37"/>
      <c r="M2816" s="37"/>
      <c r="N2816" s="37"/>
      <c r="O2816" s="37"/>
      <c r="P2816" s="37"/>
      <c r="Q2816" s="37"/>
      <c r="R2816" s="37"/>
      <c r="S2816" s="37"/>
      <c r="T2816" s="37"/>
      <c r="U2816" s="37"/>
      <c r="V2816" s="37"/>
      <c r="W2816" s="37"/>
      <c r="X2816" s="37"/>
      <c r="Y2816" s="39"/>
      <c r="Z2816" s="37"/>
      <c r="AA2816" s="40"/>
      <c r="AB2816" s="78"/>
      <c r="AC2816" s="40"/>
    </row>
    <row r="2817" spans="4:29" x14ac:dyDescent="0.35">
      <c r="D2817" s="41"/>
      <c r="E2817" s="41"/>
      <c r="F2817" s="41"/>
      <c r="G2817" s="41"/>
      <c r="H2817" s="41"/>
      <c r="I2817" s="42"/>
      <c r="J2817" s="41"/>
      <c r="K2817" s="42"/>
      <c r="L2817" s="41"/>
      <c r="M2817" s="41"/>
      <c r="N2817" s="41"/>
      <c r="O2817" s="41"/>
      <c r="P2817" s="41"/>
      <c r="Q2817" s="41"/>
      <c r="R2817" s="41"/>
      <c r="S2817" s="41"/>
      <c r="T2817" s="41"/>
      <c r="U2817" s="41"/>
      <c r="V2817" s="41"/>
      <c r="W2817" s="41"/>
      <c r="X2817" s="41"/>
      <c r="Y2817" s="43"/>
      <c r="Z2817" s="41"/>
      <c r="AA2817" s="44"/>
      <c r="AB2817" s="79"/>
      <c r="AC2817" s="44"/>
    </row>
    <row r="2818" spans="4:29" x14ac:dyDescent="0.35">
      <c r="D2818" s="37"/>
      <c r="E2818" s="37"/>
      <c r="F2818" s="37"/>
      <c r="G2818" s="37"/>
      <c r="H2818" s="37"/>
      <c r="I2818" s="38"/>
      <c r="J2818" s="37"/>
      <c r="K2818" s="38"/>
      <c r="L2818" s="37"/>
      <c r="M2818" s="37"/>
      <c r="N2818" s="37"/>
      <c r="O2818" s="37"/>
      <c r="P2818" s="37"/>
      <c r="Q2818" s="37"/>
      <c r="R2818" s="37"/>
      <c r="S2818" s="37"/>
      <c r="T2818" s="37"/>
      <c r="U2818" s="37"/>
      <c r="V2818" s="37"/>
      <c r="W2818" s="37"/>
      <c r="X2818" s="37"/>
      <c r="Y2818" s="39"/>
      <c r="Z2818" s="37"/>
      <c r="AA2818" s="40"/>
      <c r="AB2818" s="78"/>
      <c r="AC2818" s="40"/>
    </row>
    <row r="2819" spans="4:29" x14ac:dyDescent="0.35">
      <c r="D2819" s="37"/>
      <c r="E2819" s="37"/>
      <c r="F2819" s="37"/>
      <c r="G2819" s="37"/>
      <c r="H2819" s="37"/>
      <c r="I2819" s="38"/>
      <c r="J2819" s="37"/>
      <c r="K2819" s="38"/>
      <c r="L2819" s="37"/>
      <c r="M2819" s="37"/>
      <c r="N2819" s="37"/>
      <c r="O2819" s="37"/>
      <c r="P2819" s="37"/>
      <c r="Q2819" s="37"/>
      <c r="R2819" s="37"/>
      <c r="S2819" s="37"/>
      <c r="T2819" s="37"/>
      <c r="U2819" s="37"/>
      <c r="V2819" s="37"/>
      <c r="W2819" s="37"/>
      <c r="X2819" s="37"/>
      <c r="Y2819" s="39"/>
      <c r="Z2819" s="37"/>
      <c r="AA2819" s="40"/>
      <c r="AB2819" s="78"/>
      <c r="AC2819" s="40"/>
    </row>
    <row r="2820" spans="4:29" x14ac:dyDescent="0.35">
      <c r="D2820" s="37"/>
      <c r="E2820" s="37"/>
      <c r="F2820" s="37"/>
      <c r="G2820" s="37"/>
      <c r="H2820" s="37"/>
      <c r="I2820" s="38"/>
      <c r="J2820" s="37"/>
      <c r="K2820" s="38"/>
      <c r="L2820" s="37"/>
      <c r="M2820" s="37"/>
      <c r="N2820" s="37"/>
      <c r="O2820" s="37"/>
      <c r="P2820" s="37"/>
      <c r="Q2820" s="37"/>
      <c r="R2820" s="37"/>
      <c r="S2820" s="37"/>
      <c r="T2820" s="37"/>
      <c r="U2820" s="37"/>
      <c r="V2820" s="37"/>
      <c r="W2820" s="37"/>
      <c r="X2820" s="37"/>
      <c r="Y2820" s="39"/>
      <c r="Z2820" s="37"/>
      <c r="AA2820" s="40"/>
      <c r="AB2820" s="78"/>
      <c r="AC2820" s="40"/>
    </row>
    <row r="2821" spans="4:29" x14ac:dyDescent="0.35">
      <c r="D2821" s="37"/>
      <c r="E2821" s="37"/>
      <c r="F2821" s="37"/>
      <c r="G2821" s="37"/>
      <c r="H2821" s="37"/>
      <c r="I2821" s="38"/>
      <c r="J2821" s="37"/>
      <c r="K2821" s="38"/>
      <c r="L2821" s="37"/>
      <c r="M2821" s="37"/>
      <c r="N2821" s="37"/>
      <c r="O2821" s="37"/>
      <c r="P2821" s="37"/>
      <c r="Q2821" s="37"/>
      <c r="R2821" s="37"/>
      <c r="S2821" s="37"/>
      <c r="T2821" s="37"/>
      <c r="U2821" s="37"/>
      <c r="V2821" s="37"/>
      <c r="W2821" s="37"/>
      <c r="X2821" s="37"/>
      <c r="Y2821" s="39"/>
      <c r="Z2821" s="37"/>
      <c r="AA2821" s="40"/>
      <c r="AB2821" s="78"/>
      <c r="AC2821" s="40"/>
    </row>
    <row r="2822" spans="4:29" x14ac:dyDescent="0.35">
      <c r="D2822" s="41"/>
      <c r="E2822" s="41"/>
      <c r="F2822" s="41"/>
      <c r="G2822" s="41"/>
      <c r="H2822" s="41"/>
      <c r="I2822" s="42"/>
      <c r="J2822" s="41"/>
      <c r="K2822" s="42"/>
      <c r="L2822" s="41"/>
      <c r="M2822" s="41"/>
      <c r="N2822" s="41"/>
      <c r="O2822" s="41"/>
      <c r="P2822" s="41"/>
      <c r="Q2822" s="41"/>
      <c r="R2822" s="41"/>
      <c r="S2822" s="41"/>
      <c r="T2822" s="41"/>
      <c r="U2822" s="41"/>
      <c r="V2822" s="41"/>
      <c r="W2822" s="41"/>
      <c r="X2822" s="41"/>
      <c r="Y2822" s="43"/>
      <c r="Z2822" s="41"/>
      <c r="AA2822" s="44"/>
      <c r="AB2822" s="79"/>
      <c r="AC2822" s="44"/>
    </row>
    <row r="2823" spans="4:29" x14ac:dyDescent="0.35">
      <c r="D2823" s="37"/>
      <c r="E2823" s="37"/>
      <c r="F2823" s="37"/>
      <c r="G2823" s="37"/>
      <c r="H2823" s="37"/>
      <c r="I2823" s="38"/>
      <c r="J2823" s="37"/>
      <c r="K2823" s="38"/>
      <c r="L2823" s="37"/>
      <c r="M2823" s="37"/>
      <c r="N2823" s="37"/>
      <c r="O2823" s="37"/>
      <c r="P2823" s="37"/>
      <c r="Q2823" s="37"/>
      <c r="R2823" s="37"/>
      <c r="S2823" s="37"/>
      <c r="T2823" s="37"/>
      <c r="U2823" s="37"/>
      <c r="V2823" s="37"/>
      <c r="W2823" s="37"/>
      <c r="X2823" s="37"/>
      <c r="Y2823" s="39"/>
      <c r="Z2823" s="37"/>
      <c r="AA2823" s="40"/>
      <c r="AB2823" s="78"/>
      <c r="AC2823" s="40"/>
    </row>
    <row r="2824" spans="4:29" x14ac:dyDescent="0.35">
      <c r="D2824" s="37"/>
      <c r="E2824" s="37"/>
      <c r="F2824" s="37"/>
      <c r="G2824" s="37"/>
      <c r="H2824" s="37"/>
      <c r="I2824" s="38"/>
      <c r="J2824" s="37"/>
      <c r="K2824" s="38"/>
      <c r="L2824" s="37"/>
      <c r="M2824" s="37"/>
      <c r="N2824" s="37"/>
      <c r="O2824" s="37"/>
      <c r="P2824" s="37"/>
      <c r="Q2824" s="37"/>
      <c r="R2824" s="37"/>
      <c r="S2824" s="37"/>
      <c r="T2824" s="37"/>
      <c r="U2824" s="37"/>
      <c r="V2824" s="37"/>
      <c r="W2824" s="37"/>
      <c r="X2824" s="37"/>
      <c r="Y2824" s="39"/>
      <c r="Z2824" s="37"/>
      <c r="AA2824" s="40"/>
      <c r="AB2824" s="78"/>
      <c r="AC2824" s="40"/>
    </row>
    <row r="2825" spans="4:29" x14ac:dyDescent="0.35">
      <c r="D2825" s="41"/>
      <c r="E2825" s="41"/>
      <c r="F2825" s="41"/>
      <c r="G2825" s="41"/>
      <c r="H2825" s="41"/>
      <c r="I2825" s="42"/>
      <c r="J2825" s="41"/>
      <c r="K2825" s="42"/>
      <c r="L2825" s="41"/>
      <c r="M2825" s="41"/>
      <c r="N2825" s="41"/>
      <c r="O2825" s="41"/>
      <c r="P2825" s="41"/>
      <c r="Q2825" s="41"/>
      <c r="R2825" s="41"/>
      <c r="S2825" s="41"/>
      <c r="T2825" s="41"/>
      <c r="U2825" s="41"/>
      <c r="V2825" s="41"/>
      <c r="W2825" s="41"/>
      <c r="X2825" s="41"/>
      <c r="Y2825" s="43"/>
      <c r="Z2825" s="41"/>
      <c r="AA2825" s="44"/>
      <c r="AB2825" s="79"/>
      <c r="AC2825" s="44"/>
    </row>
    <row r="2826" spans="4:29" x14ac:dyDescent="0.35">
      <c r="D2826" s="41"/>
      <c r="E2826" s="41"/>
      <c r="F2826" s="41"/>
      <c r="G2826" s="41"/>
      <c r="H2826" s="41"/>
      <c r="I2826" s="42"/>
      <c r="J2826" s="41"/>
      <c r="K2826" s="42"/>
      <c r="L2826" s="41"/>
      <c r="M2826" s="41"/>
      <c r="N2826" s="41"/>
      <c r="O2826" s="41"/>
      <c r="P2826" s="41"/>
      <c r="Q2826" s="41"/>
      <c r="R2826" s="41"/>
      <c r="S2826" s="41"/>
      <c r="T2826" s="41"/>
      <c r="U2826" s="41"/>
      <c r="V2826" s="41"/>
      <c r="W2826" s="41"/>
      <c r="X2826" s="41"/>
      <c r="Y2826" s="43"/>
      <c r="Z2826" s="41"/>
      <c r="AA2826" s="44"/>
      <c r="AB2826" s="79"/>
      <c r="AC2826" s="44"/>
    </row>
    <row r="2827" spans="4:29" x14ac:dyDescent="0.35">
      <c r="D2827" s="41"/>
      <c r="E2827" s="41"/>
      <c r="F2827" s="41"/>
      <c r="G2827" s="41"/>
      <c r="H2827" s="41"/>
      <c r="I2827" s="42"/>
      <c r="J2827" s="41"/>
      <c r="K2827" s="42"/>
      <c r="L2827" s="41"/>
      <c r="M2827" s="41"/>
      <c r="N2827" s="41"/>
      <c r="O2827" s="41"/>
      <c r="P2827" s="41"/>
      <c r="Q2827" s="41"/>
      <c r="R2827" s="41"/>
      <c r="S2827" s="41"/>
      <c r="T2827" s="41"/>
      <c r="U2827" s="41"/>
      <c r="V2827" s="41"/>
      <c r="W2827" s="41"/>
      <c r="X2827" s="41"/>
      <c r="Y2827" s="43"/>
      <c r="Z2827" s="41"/>
      <c r="AA2827" s="44"/>
      <c r="AB2827" s="79"/>
      <c r="AC2827" s="44"/>
    </row>
  </sheetData>
  <autoFilter ref="A1:AD200" xr:uid="{5FA75DE2-0EA4-4882-8DCD-B845A44F3219}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8BB63-AD43-6649-9966-39375038766E}">
  <dimension ref="B2:X272"/>
  <sheetViews>
    <sheetView topLeftCell="I35" workbookViewId="0">
      <selection activeCell="O55" sqref="O55"/>
    </sheetView>
  </sheetViews>
  <sheetFormatPr defaultColWidth="10.90625" defaultRowHeight="14.5" x14ac:dyDescent="0.35"/>
  <cols>
    <col min="2" max="2" width="10.81640625" style="126"/>
    <col min="12" max="12" width="22.36328125" style="117" customWidth="1"/>
    <col min="13" max="13" width="10.81640625" style="120"/>
  </cols>
  <sheetData>
    <row r="2" spans="2:24" s="1" customFormat="1" x14ac:dyDescent="0.35">
      <c r="B2" s="126">
        <v>1</v>
      </c>
      <c r="C2" s="1" t="s">
        <v>764</v>
      </c>
      <c r="L2" s="131" t="s">
        <v>784</v>
      </c>
      <c r="M2" s="132"/>
      <c r="N2" s="133"/>
      <c r="O2" s="133"/>
      <c r="P2" s="133"/>
      <c r="Q2" s="133"/>
      <c r="R2" s="133"/>
    </row>
    <row r="3" spans="2:24" x14ac:dyDescent="0.35">
      <c r="N3" s="120" t="s">
        <v>765</v>
      </c>
      <c r="O3" s="120" t="s">
        <v>766</v>
      </c>
      <c r="R3" t="s">
        <v>952</v>
      </c>
      <c r="S3" t="s">
        <v>953</v>
      </c>
      <c r="T3" t="s">
        <v>954</v>
      </c>
      <c r="U3" t="s">
        <v>955</v>
      </c>
      <c r="W3" t="s">
        <v>956</v>
      </c>
      <c r="X3" t="s">
        <v>957</v>
      </c>
    </row>
    <row r="4" spans="2:24" x14ac:dyDescent="0.35">
      <c r="C4" s="11" t="s">
        <v>0</v>
      </c>
      <c r="D4" s="11" t="s">
        <v>1</v>
      </c>
      <c r="E4" s="11" t="s">
        <v>442</v>
      </c>
      <c r="F4" s="11" t="s">
        <v>252</v>
      </c>
      <c r="G4" s="1"/>
      <c r="H4" s="1"/>
      <c r="I4" s="11" t="s">
        <v>83</v>
      </c>
      <c r="J4" s="11" t="s">
        <v>283</v>
      </c>
      <c r="L4" s="117" t="s">
        <v>764</v>
      </c>
      <c r="M4" s="120">
        <v>1</v>
      </c>
      <c r="N4" s="11" t="s">
        <v>252</v>
      </c>
      <c r="O4" s="11" t="s">
        <v>83</v>
      </c>
      <c r="R4" s="141">
        <f>54/60</f>
        <v>0.9</v>
      </c>
      <c r="S4">
        <v>92</v>
      </c>
    </row>
    <row r="5" spans="2:24" x14ac:dyDescent="0.35">
      <c r="C5" s="11" t="s">
        <v>0</v>
      </c>
      <c r="D5" s="11" t="s">
        <v>1</v>
      </c>
      <c r="E5" s="11" t="s">
        <v>612</v>
      </c>
      <c r="F5" s="11" t="s">
        <v>252</v>
      </c>
      <c r="G5" s="1"/>
      <c r="H5" s="1"/>
      <c r="L5" s="117" t="s">
        <v>767</v>
      </c>
      <c r="M5" s="120">
        <v>2</v>
      </c>
      <c r="N5" s="11" t="s">
        <v>252</v>
      </c>
      <c r="O5" s="11" t="s">
        <v>153</v>
      </c>
      <c r="R5" s="141">
        <f>4+21/60</f>
        <v>4.3499999999999996</v>
      </c>
      <c r="S5">
        <v>504</v>
      </c>
    </row>
    <row r="6" spans="2:24" x14ac:dyDescent="0.35">
      <c r="C6" s="11" t="s">
        <v>0</v>
      </c>
      <c r="D6" s="11" t="s">
        <v>1</v>
      </c>
      <c r="E6" s="11" t="s">
        <v>613</v>
      </c>
      <c r="F6" s="11" t="s">
        <v>252</v>
      </c>
      <c r="G6" s="1"/>
      <c r="H6" s="1"/>
      <c r="L6" s="1" t="s">
        <v>768</v>
      </c>
      <c r="M6" s="120">
        <v>3</v>
      </c>
      <c r="N6" s="11" t="s">
        <v>252</v>
      </c>
      <c r="O6" s="11" t="s">
        <v>304</v>
      </c>
      <c r="R6" s="141">
        <f>5+54/60</f>
        <v>5.9</v>
      </c>
      <c r="S6">
        <v>705</v>
      </c>
    </row>
    <row r="7" spans="2:24" x14ac:dyDescent="0.35">
      <c r="C7" s="11" t="s">
        <v>0</v>
      </c>
      <c r="D7" s="11" t="s">
        <v>1</v>
      </c>
      <c r="E7" s="11" t="s">
        <v>619</v>
      </c>
      <c r="F7" s="11" t="s">
        <v>252</v>
      </c>
      <c r="G7" s="1"/>
      <c r="H7" s="1"/>
      <c r="L7" s="1" t="s">
        <v>769</v>
      </c>
      <c r="M7" s="120">
        <v>4</v>
      </c>
      <c r="N7" s="11" t="s">
        <v>252</v>
      </c>
      <c r="O7" s="11" t="s">
        <v>89</v>
      </c>
      <c r="R7" s="141">
        <f>2+54/60</f>
        <v>2.9</v>
      </c>
      <c r="S7">
        <v>325</v>
      </c>
    </row>
    <row r="8" spans="2:24" x14ac:dyDescent="0.35">
      <c r="C8" s="11" t="s">
        <v>0</v>
      </c>
      <c r="D8" s="11" t="s">
        <v>1</v>
      </c>
      <c r="E8" s="11" t="s">
        <v>617</v>
      </c>
      <c r="F8" s="11" t="s">
        <v>252</v>
      </c>
      <c r="G8" s="1"/>
      <c r="H8" s="1"/>
      <c r="L8" s="1" t="s">
        <v>770</v>
      </c>
      <c r="M8" s="120">
        <v>5</v>
      </c>
      <c r="N8" s="11" t="s">
        <v>252</v>
      </c>
      <c r="O8" s="11" t="s">
        <v>304</v>
      </c>
      <c r="R8" s="141">
        <f>5+54/60</f>
        <v>5.9</v>
      </c>
      <c r="S8" s="1">
        <v>705</v>
      </c>
    </row>
    <row r="9" spans="2:24" x14ac:dyDescent="0.35">
      <c r="C9" s="1"/>
      <c r="D9" s="1"/>
      <c r="E9" s="1"/>
      <c r="F9" s="1"/>
      <c r="G9" s="1"/>
      <c r="H9" s="1"/>
      <c r="L9" s="1" t="s">
        <v>771</v>
      </c>
      <c r="M9" s="120">
        <v>6</v>
      </c>
      <c r="N9" s="11" t="s">
        <v>252</v>
      </c>
      <c r="O9" s="11" t="s">
        <v>145</v>
      </c>
      <c r="R9" s="141">
        <f>3+46/60</f>
        <v>3.7666666666666666</v>
      </c>
      <c r="S9">
        <v>430</v>
      </c>
    </row>
    <row r="10" spans="2:24" x14ac:dyDescent="0.35">
      <c r="B10" s="126">
        <v>2</v>
      </c>
      <c r="C10" s="1" t="s">
        <v>767</v>
      </c>
      <c r="G10" s="1"/>
      <c r="H10" s="1"/>
      <c r="L10" s="1" t="s">
        <v>772</v>
      </c>
      <c r="M10" s="120">
        <v>7</v>
      </c>
      <c r="N10" s="11" t="s">
        <v>252</v>
      </c>
      <c r="O10" s="11" t="s">
        <v>166</v>
      </c>
      <c r="R10" s="141">
        <f>5+3/60</f>
        <v>5.05</v>
      </c>
      <c r="S10">
        <v>591</v>
      </c>
    </row>
    <row r="11" spans="2:24" x14ac:dyDescent="0.35">
      <c r="G11" s="1"/>
      <c r="H11" s="1"/>
      <c r="L11" s="1" t="s">
        <v>773</v>
      </c>
      <c r="M11" s="120">
        <v>8</v>
      </c>
      <c r="N11" s="11" t="s">
        <v>252</v>
      </c>
      <c r="O11" s="124" t="s">
        <v>83</v>
      </c>
      <c r="R11" s="141">
        <f>54/60</f>
        <v>0.9</v>
      </c>
      <c r="S11" s="1">
        <v>92</v>
      </c>
    </row>
    <row r="12" spans="2:24" x14ac:dyDescent="0.35">
      <c r="C12" s="11" t="s">
        <v>0</v>
      </c>
      <c r="D12" s="11" t="s">
        <v>1</v>
      </c>
      <c r="E12" s="11"/>
      <c r="F12" s="11" t="s">
        <v>252</v>
      </c>
      <c r="G12" s="1"/>
      <c r="H12" s="1"/>
      <c r="I12" s="11" t="s">
        <v>153</v>
      </c>
      <c r="J12" s="11" t="s">
        <v>426</v>
      </c>
      <c r="L12" s="1" t="s">
        <v>774</v>
      </c>
      <c r="M12" s="120">
        <v>9</v>
      </c>
      <c r="N12" s="11" t="s">
        <v>252</v>
      </c>
      <c r="O12" s="11" t="s">
        <v>83</v>
      </c>
      <c r="R12" s="141">
        <f>54/60</f>
        <v>0.9</v>
      </c>
      <c r="S12" s="1">
        <v>92</v>
      </c>
    </row>
    <row r="13" spans="2:24" x14ac:dyDescent="0.35">
      <c r="E13" s="1"/>
      <c r="F13" s="1"/>
      <c r="G13" s="1"/>
      <c r="H13" s="1"/>
      <c r="L13" s="1" t="s">
        <v>775</v>
      </c>
      <c r="M13" s="120">
        <v>10</v>
      </c>
      <c r="N13" s="11" t="s">
        <v>252</v>
      </c>
      <c r="O13" s="11" t="s">
        <v>83</v>
      </c>
      <c r="R13" s="141">
        <f>54/60</f>
        <v>0.9</v>
      </c>
      <c r="S13" s="1">
        <v>92</v>
      </c>
    </row>
    <row r="14" spans="2:24" x14ac:dyDescent="0.35">
      <c r="B14" s="126">
        <v>3</v>
      </c>
      <c r="C14" s="1" t="s">
        <v>768</v>
      </c>
      <c r="L14" s="1" t="s">
        <v>776</v>
      </c>
      <c r="M14" s="120">
        <v>11</v>
      </c>
      <c r="N14" s="11" t="s">
        <v>252</v>
      </c>
      <c r="O14" s="11" t="s">
        <v>153</v>
      </c>
      <c r="R14" s="141">
        <f>4+21/60</f>
        <v>4.3499999999999996</v>
      </c>
      <c r="S14" s="1">
        <v>504</v>
      </c>
    </row>
    <row r="15" spans="2:24" x14ac:dyDescent="0.35">
      <c r="L15" s="1" t="s">
        <v>777</v>
      </c>
      <c r="M15" s="120">
        <v>12</v>
      </c>
      <c r="N15" s="11" t="s">
        <v>252</v>
      </c>
      <c r="O15" s="11" t="s">
        <v>153</v>
      </c>
      <c r="R15" s="141">
        <f>4+21/60</f>
        <v>4.3499999999999996</v>
      </c>
      <c r="S15" s="1">
        <v>504</v>
      </c>
    </row>
    <row r="16" spans="2:24" x14ac:dyDescent="0.35">
      <c r="C16" s="11" t="s">
        <v>0</v>
      </c>
      <c r="D16" s="11" t="s">
        <v>1</v>
      </c>
      <c r="E16" s="11"/>
      <c r="F16" s="11" t="s">
        <v>252</v>
      </c>
      <c r="I16" s="11" t="s">
        <v>304</v>
      </c>
      <c r="J16" s="11" t="s">
        <v>316</v>
      </c>
      <c r="L16" s="1" t="s">
        <v>778</v>
      </c>
      <c r="M16" s="120">
        <v>13</v>
      </c>
      <c r="N16" s="11" t="s">
        <v>252</v>
      </c>
      <c r="O16" s="11" t="s">
        <v>166</v>
      </c>
      <c r="R16" s="141">
        <f>5+3/60</f>
        <v>5.05</v>
      </c>
      <c r="S16" s="1">
        <v>591</v>
      </c>
    </row>
    <row r="17" spans="2:19" x14ac:dyDescent="0.35">
      <c r="L17" s="1" t="s">
        <v>779</v>
      </c>
      <c r="M17" s="120">
        <v>14</v>
      </c>
      <c r="N17" s="11" t="s">
        <v>252</v>
      </c>
      <c r="O17" s="11" t="s">
        <v>89</v>
      </c>
      <c r="R17" s="141">
        <f>2+54/60</f>
        <v>2.9</v>
      </c>
      <c r="S17" s="1">
        <v>325</v>
      </c>
    </row>
    <row r="18" spans="2:19" x14ac:dyDescent="0.35">
      <c r="B18" s="126">
        <v>4</v>
      </c>
      <c r="C18" s="1" t="s">
        <v>769</v>
      </c>
      <c r="L18" s="1" t="s">
        <v>780</v>
      </c>
      <c r="M18" s="120">
        <v>15</v>
      </c>
      <c r="N18" s="11" t="s">
        <v>252</v>
      </c>
      <c r="O18" s="11" t="s">
        <v>83</v>
      </c>
      <c r="R18" s="141">
        <f>54/60</f>
        <v>0.9</v>
      </c>
      <c r="S18" s="1">
        <v>92</v>
      </c>
    </row>
    <row r="19" spans="2:19" x14ac:dyDescent="0.35">
      <c r="L19" s="1" t="s">
        <v>781</v>
      </c>
      <c r="M19" s="120">
        <v>16</v>
      </c>
      <c r="N19" s="11" t="s">
        <v>252</v>
      </c>
      <c r="O19" s="124" t="s">
        <v>304</v>
      </c>
      <c r="R19" s="141">
        <f>5+54/60</f>
        <v>5.9</v>
      </c>
      <c r="S19" s="1">
        <v>705</v>
      </c>
    </row>
    <row r="20" spans="2:19" x14ac:dyDescent="0.35">
      <c r="C20" s="11" t="s">
        <v>0</v>
      </c>
      <c r="D20" s="11" t="s">
        <v>1</v>
      </c>
      <c r="E20" s="11"/>
      <c r="F20" s="11" t="s">
        <v>252</v>
      </c>
      <c r="I20" s="11" t="s">
        <v>89</v>
      </c>
      <c r="J20" s="11" t="s">
        <v>96</v>
      </c>
      <c r="L20" s="1" t="s">
        <v>782</v>
      </c>
      <c r="M20" s="120">
        <v>17</v>
      </c>
      <c r="N20" s="11" t="s">
        <v>252</v>
      </c>
      <c r="R20" s="141">
        <v>0</v>
      </c>
      <c r="S20">
        <v>0</v>
      </c>
    </row>
    <row r="21" spans="2:19" x14ac:dyDescent="0.35">
      <c r="I21" s="11" t="s">
        <v>89</v>
      </c>
      <c r="J21" s="11" t="s">
        <v>102</v>
      </c>
      <c r="L21" s="1" t="s">
        <v>783</v>
      </c>
      <c r="M21" s="120">
        <v>18</v>
      </c>
      <c r="N21" s="11" t="s">
        <v>252</v>
      </c>
      <c r="R21" s="141">
        <v>0</v>
      </c>
      <c r="S21">
        <v>0</v>
      </c>
    </row>
    <row r="22" spans="2:19" x14ac:dyDescent="0.35">
      <c r="I22" s="11" t="s">
        <v>89</v>
      </c>
      <c r="J22" s="11" t="s">
        <v>112</v>
      </c>
      <c r="L22" s="117" t="s">
        <v>786</v>
      </c>
      <c r="M22" s="120">
        <v>1</v>
      </c>
      <c r="N22" s="11" t="s">
        <v>83</v>
      </c>
      <c r="O22" s="1"/>
      <c r="R22" s="141">
        <v>0</v>
      </c>
      <c r="S22" s="1">
        <v>0</v>
      </c>
    </row>
    <row r="23" spans="2:19" x14ac:dyDescent="0.35">
      <c r="I23" s="1"/>
      <c r="J23" s="1"/>
      <c r="L23" s="117" t="s">
        <v>787</v>
      </c>
      <c r="M23" s="120">
        <v>2</v>
      </c>
      <c r="N23" s="11" t="s">
        <v>83</v>
      </c>
      <c r="O23" s="11" t="s">
        <v>252</v>
      </c>
      <c r="P23" s="11" t="s">
        <v>153</v>
      </c>
      <c r="R23" s="141">
        <f>3+52/60</f>
        <v>3.8666666666666667</v>
      </c>
      <c r="S23">
        <v>429</v>
      </c>
    </row>
    <row r="24" spans="2:19" x14ac:dyDescent="0.35">
      <c r="B24" s="126">
        <v>5</v>
      </c>
      <c r="C24" s="1" t="s">
        <v>770</v>
      </c>
      <c r="D24" s="1"/>
      <c r="E24" s="1"/>
      <c r="F24" s="1"/>
      <c r="L24" s="1" t="s">
        <v>788</v>
      </c>
      <c r="M24" s="120">
        <v>3</v>
      </c>
      <c r="N24" s="11" t="s">
        <v>83</v>
      </c>
      <c r="O24" s="11" t="s">
        <v>252</v>
      </c>
      <c r="P24" s="11" t="s">
        <v>304</v>
      </c>
      <c r="R24" s="141">
        <f>5+27/60</f>
        <v>5.45</v>
      </c>
      <c r="S24">
        <v>643</v>
      </c>
    </row>
    <row r="25" spans="2:19" x14ac:dyDescent="0.35">
      <c r="L25" s="1" t="s">
        <v>789</v>
      </c>
      <c r="M25" s="120">
        <v>4</v>
      </c>
      <c r="N25" s="11" t="s">
        <v>83</v>
      </c>
      <c r="O25" s="11" t="s">
        <v>252</v>
      </c>
      <c r="P25" s="11" t="s">
        <v>89</v>
      </c>
      <c r="R25" s="141">
        <f>2+12/60</f>
        <v>2.2000000000000002</v>
      </c>
      <c r="S25">
        <v>234</v>
      </c>
    </row>
    <row r="26" spans="2:19" x14ac:dyDescent="0.35">
      <c r="C26" s="11" t="s">
        <v>0</v>
      </c>
      <c r="D26" s="11" t="s">
        <v>1</v>
      </c>
      <c r="E26" s="11"/>
      <c r="F26" s="11" t="s">
        <v>252</v>
      </c>
      <c r="I26" s="11" t="s">
        <v>304</v>
      </c>
      <c r="J26" s="11" t="s">
        <v>533</v>
      </c>
      <c r="L26" s="1" t="s">
        <v>790</v>
      </c>
      <c r="M26" s="120">
        <v>5</v>
      </c>
      <c r="N26" s="11" t="s">
        <v>83</v>
      </c>
      <c r="O26" s="11" t="s">
        <v>252</v>
      </c>
      <c r="P26" s="11" t="s">
        <v>304</v>
      </c>
      <c r="R26" s="141">
        <f>5+27/60</f>
        <v>5.45</v>
      </c>
      <c r="S26" s="1">
        <v>643</v>
      </c>
    </row>
    <row r="27" spans="2:19" x14ac:dyDescent="0.35">
      <c r="L27" s="1" t="s">
        <v>791</v>
      </c>
      <c r="M27" s="120">
        <v>6</v>
      </c>
      <c r="N27" s="11" t="s">
        <v>83</v>
      </c>
      <c r="O27" s="11" t="s">
        <v>252</v>
      </c>
      <c r="P27" s="11" t="s">
        <v>145</v>
      </c>
      <c r="R27" s="141">
        <f>3+5/60</f>
        <v>3.0833333333333335</v>
      </c>
      <c r="S27">
        <v>350</v>
      </c>
    </row>
    <row r="28" spans="2:19" x14ac:dyDescent="0.35">
      <c r="B28" s="126">
        <v>6</v>
      </c>
      <c r="C28" s="1" t="s">
        <v>771</v>
      </c>
      <c r="L28" s="1" t="s">
        <v>792</v>
      </c>
      <c r="M28" s="120">
        <v>7</v>
      </c>
      <c r="N28" s="11" t="s">
        <v>83</v>
      </c>
      <c r="O28" s="11" t="s">
        <v>252</v>
      </c>
      <c r="P28" s="11" t="s">
        <v>166</v>
      </c>
      <c r="R28" s="141">
        <f>4+36/60</f>
        <v>4.5999999999999996</v>
      </c>
      <c r="S28">
        <v>514</v>
      </c>
    </row>
    <row r="29" spans="2:19" x14ac:dyDescent="0.35">
      <c r="L29" s="1" t="s">
        <v>793</v>
      </c>
      <c r="M29" s="120">
        <v>8</v>
      </c>
      <c r="N29" s="11" t="s">
        <v>83</v>
      </c>
      <c r="R29" s="141">
        <v>0</v>
      </c>
      <c r="S29">
        <v>0</v>
      </c>
    </row>
    <row r="30" spans="2:19" x14ac:dyDescent="0.35">
      <c r="C30" s="11" t="s">
        <v>0</v>
      </c>
      <c r="D30" s="11" t="s">
        <v>1</v>
      </c>
      <c r="E30" s="11"/>
      <c r="F30" s="11" t="s">
        <v>252</v>
      </c>
      <c r="I30" s="11" t="s">
        <v>145</v>
      </c>
      <c r="J30" s="11" t="s">
        <v>129</v>
      </c>
      <c r="L30" s="1" t="s">
        <v>794</v>
      </c>
      <c r="M30" s="120">
        <v>9</v>
      </c>
      <c r="N30" s="11" t="s">
        <v>83</v>
      </c>
      <c r="R30" s="141">
        <v>0</v>
      </c>
      <c r="S30">
        <v>0</v>
      </c>
    </row>
    <row r="31" spans="2:19" x14ac:dyDescent="0.35">
      <c r="L31" s="1" t="s">
        <v>795</v>
      </c>
      <c r="M31" s="120">
        <v>11</v>
      </c>
      <c r="N31" s="11" t="s">
        <v>83</v>
      </c>
      <c r="O31" s="11" t="s">
        <v>252</v>
      </c>
      <c r="P31" s="11" t="s">
        <v>153</v>
      </c>
      <c r="R31" s="141">
        <f>3+52/60</f>
        <v>3.8666666666666667</v>
      </c>
      <c r="S31" s="1">
        <v>429</v>
      </c>
    </row>
    <row r="32" spans="2:19" x14ac:dyDescent="0.35">
      <c r="B32" s="126">
        <v>7</v>
      </c>
      <c r="C32" s="1" t="s">
        <v>772</v>
      </c>
      <c r="D32" s="1"/>
      <c r="L32" s="1" t="s">
        <v>796</v>
      </c>
      <c r="M32" s="120">
        <v>12</v>
      </c>
      <c r="N32" s="11" t="s">
        <v>83</v>
      </c>
      <c r="O32" s="11" t="s">
        <v>252</v>
      </c>
      <c r="P32" s="11" t="s">
        <v>153</v>
      </c>
      <c r="R32" s="141">
        <f>3+52/60</f>
        <v>3.8666666666666667</v>
      </c>
      <c r="S32" s="1">
        <v>429</v>
      </c>
    </row>
    <row r="33" spans="2:19" x14ac:dyDescent="0.35">
      <c r="L33" s="1" t="s">
        <v>797</v>
      </c>
      <c r="M33" s="120">
        <v>13</v>
      </c>
      <c r="N33" s="11" t="s">
        <v>83</v>
      </c>
      <c r="O33" s="11" t="s">
        <v>252</v>
      </c>
      <c r="P33" s="11" t="s">
        <v>166</v>
      </c>
      <c r="R33" s="141">
        <f>4+36/60</f>
        <v>4.5999999999999996</v>
      </c>
      <c r="S33" s="1">
        <v>514</v>
      </c>
    </row>
    <row r="34" spans="2:19" x14ac:dyDescent="0.35">
      <c r="C34" s="11" t="s">
        <v>0</v>
      </c>
      <c r="D34" s="11" t="s">
        <v>1</v>
      </c>
      <c r="E34" s="11"/>
      <c r="F34" s="11" t="s">
        <v>252</v>
      </c>
      <c r="I34" s="11" t="s">
        <v>166</v>
      </c>
      <c r="J34" s="11" t="s">
        <v>200</v>
      </c>
      <c r="L34" s="1" t="s">
        <v>798</v>
      </c>
      <c r="M34" s="120">
        <v>14</v>
      </c>
      <c r="N34" s="11" t="s">
        <v>83</v>
      </c>
      <c r="O34" s="11" t="s">
        <v>252</v>
      </c>
      <c r="P34" s="11" t="s">
        <v>89</v>
      </c>
      <c r="R34" s="141">
        <f>2+12/60</f>
        <v>2.2000000000000002</v>
      </c>
      <c r="S34" s="1">
        <v>234</v>
      </c>
    </row>
    <row r="35" spans="2:19" x14ac:dyDescent="0.35">
      <c r="L35" s="1" t="s">
        <v>799</v>
      </c>
      <c r="M35" s="120">
        <v>15</v>
      </c>
      <c r="N35" s="11" t="s">
        <v>83</v>
      </c>
      <c r="R35" s="141">
        <v>0</v>
      </c>
      <c r="S35" s="1">
        <v>0</v>
      </c>
    </row>
    <row r="36" spans="2:19" x14ac:dyDescent="0.35">
      <c r="B36" s="126">
        <v>8</v>
      </c>
      <c r="C36" s="1" t="s">
        <v>773</v>
      </c>
      <c r="L36" s="1" t="s">
        <v>800</v>
      </c>
      <c r="M36" s="120">
        <v>16</v>
      </c>
      <c r="N36" s="11" t="s">
        <v>83</v>
      </c>
      <c r="O36" s="11" t="s">
        <v>252</v>
      </c>
      <c r="P36" s="124" t="s">
        <v>304</v>
      </c>
      <c r="R36" s="141">
        <f>5+27/60</f>
        <v>5.45</v>
      </c>
      <c r="S36" s="1">
        <v>643</v>
      </c>
    </row>
    <row r="37" spans="2:19" x14ac:dyDescent="0.35">
      <c r="L37" s="1" t="s">
        <v>801</v>
      </c>
      <c r="M37" s="120">
        <v>17</v>
      </c>
      <c r="N37" s="11" t="s">
        <v>83</v>
      </c>
      <c r="O37" s="11" t="s">
        <v>252</v>
      </c>
      <c r="P37" s="1"/>
      <c r="R37" s="141">
        <f>59/60</f>
        <v>0.98333333333333328</v>
      </c>
      <c r="S37" s="142" t="s">
        <v>958</v>
      </c>
    </row>
    <row r="38" spans="2:19" x14ac:dyDescent="0.35">
      <c r="C38" s="11" t="s">
        <v>0</v>
      </c>
      <c r="D38" s="11" t="s">
        <v>1</v>
      </c>
      <c r="E38" s="11"/>
      <c r="F38" s="11" t="s">
        <v>252</v>
      </c>
      <c r="I38" s="124" t="s">
        <v>83</v>
      </c>
      <c r="J38" s="125" t="s">
        <v>473</v>
      </c>
      <c r="L38" s="1" t="s">
        <v>803</v>
      </c>
      <c r="M38" s="120">
        <v>1</v>
      </c>
      <c r="N38" s="11" t="s">
        <v>74</v>
      </c>
      <c r="O38" s="11" t="s">
        <v>236</v>
      </c>
      <c r="P38" s="1"/>
      <c r="R38" s="141">
        <f>5+51/60</f>
        <v>5.85</v>
      </c>
      <c r="S38">
        <v>524</v>
      </c>
    </row>
    <row r="39" spans="2:19" x14ac:dyDescent="0.35">
      <c r="L39" s="117" t="s">
        <v>805</v>
      </c>
      <c r="M39" s="120">
        <v>1</v>
      </c>
      <c r="N39" s="11" t="s">
        <v>89</v>
      </c>
      <c r="O39" s="11" t="s">
        <v>252</v>
      </c>
      <c r="P39" s="11" t="s">
        <v>83</v>
      </c>
      <c r="R39" s="141">
        <f>2+9/60</f>
        <v>2.15</v>
      </c>
      <c r="S39">
        <v>233</v>
      </c>
    </row>
    <row r="40" spans="2:19" x14ac:dyDescent="0.35">
      <c r="B40" s="126">
        <v>9</v>
      </c>
      <c r="C40" s="1" t="s">
        <v>774</v>
      </c>
      <c r="D40" s="1"/>
      <c r="E40" s="1"/>
      <c r="F40" s="1"/>
      <c r="L40" s="117" t="s">
        <v>806</v>
      </c>
      <c r="M40" s="120">
        <v>2</v>
      </c>
      <c r="N40" s="11" t="s">
        <v>89</v>
      </c>
      <c r="O40" s="11" t="s">
        <v>252</v>
      </c>
      <c r="P40" s="11" t="s">
        <v>153</v>
      </c>
      <c r="R40" s="141">
        <f>2+32/60</f>
        <v>2.5333333333333332</v>
      </c>
      <c r="S40">
        <v>263</v>
      </c>
    </row>
    <row r="41" spans="2:19" x14ac:dyDescent="0.35">
      <c r="C41" s="1"/>
      <c r="D41" s="1"/>
      <c r="E41" s="1"/>
      <c r="F41" s="1"/>
      <c r="L41" s="1" t="s">
        <v>807</v>
      </c>
      <c r="M41" s="120">
        <v>3</v>
      </c>
      <c r="N41" s="11" t="s">
        <v>89</v>
      </c>
      <c r="O41" s="11" t="s">
        <v>252</v>
      </c>
      <c r="P41" s="11" t="s">
        <v>304</v>
      </c>
      <c r="R41" s="141">
        <f>5+27/60</f>
        <v>5.45</v>
      </c>
      <c r="S41">
        <v>600</v>
      </c>
    </row>
    <row r="42" spans="2:19" x14ac:dyDescent="0.35">
      <c r="C42" s="11" t="s">
        <v>0</v>
      </c>
      <c r="D42" s="11" t="s">
        <v>1</v>
      </c>
      <c r="E42" s="11"/>
      <c r="F42" s="11" t="s">
        <v>252</v>
      </c>
      <c r="I42" s="11" t="s">
        <v>83</v>
      </c>
      <c r="J42" s="11" t="s">
        <v>336</v>
      </c>
      <c r="L42" s="1" t="s">
        <v>808</v>
      </c>
      <c r="M42" s="120">
        <v>4</v>
      </c>
      <c r="N42" s="11" t="s">
        <v>89</v>
      </c>
      <c r="R42" s="141">
        <v>0</v>
      </c>
      <c r="S42">
        <v>0</v>
      </c>
    </row>
    <row r="43" spans="2:19" x14ac:dyDescent="0.35">
      <c r="L43" s="1" t="s">
        <v>809</v>
      </c>
      <c r="M43" s="120">
        <v>5</v>
      </c>
      <c r="N43" s="11" t="s">
        <v>89</v>
      </c>
      <c r="O43" s="11" t="s">
        <v>252</v>
      </c>
      <c r="P43" s="11" t="s">
        <v>304</v>
      </c>
      <c r="R43" s="141">
        <f>5+27/60</f>
        <v>5.45</v>
      </c>
      <c r="S43" s="1">
        <v>600</v>
      </c>
    </row>
    <row r="44" spans="2:19" x14ac:dyDescent="0.35">
      <c r="B44" s="126">
        <v>10</v>
      </c>
      <c r="C44" s="1" t="s">
        <v>775</v>
      </c>
      <c r="L44" s="1" t="s">
        <v>810</v>
      </c>
      <c r="M44" s="120">
        <v>6</v>
      </c>
      <c r="N44" s="11" t="s">
        <v>89</v>
      </c>
      <c r="O44" s="11" t="s">
        <v>252</v>
      </c>
      <c r="P44" s="11" t="s">
        <v>145</v>
      </c>
      <c r="R44" s="141">
        <f>1+21/60</f>
        <v>1.35</v>
      </c>
      <c r="S44">
        <v>144</v>
      </c>
    </row>
    <row r="45" spans="2:19" x14ac:dyDescent="0.35">
      <c r="L45" s="1" t="s">
        <v>811</v>
      </c>
      <c r="M45" s="120">
        <v>7</v>
      </c>
      <c r="N45" s="11" t="s">
        <v>89</v>
      </c>
      <c r="O45" s="11" t="s">
        <v>252</v>
      </c>
      <c r="P45" s="11" t="s">
        <v>166</v>
      </c>
      <c r="R45" s="141">
        <f>3+19/60</f>
        <v>3.3166666666666664</v>
      </c>
      <c r="S45">
        <v>351</v>
      </c>
    </row>
    <row r="46" spans="2:19" x14ac:dyDescent="0.35">
      <c r="C46" s="11" t="s">
        <v>0</v>
      </c>
      <c r="D46" s="11" t="s">
        <v>1</v>
      </c>
      <c r="E46" s="11"/>
      <c r="F46" s="11" t="s">
        <v>252</v>
      </c>
      <c r="I46" s="11" t="s">
        <v>83</v>
      </c>
      <c r="J46" s="11" t="s">
        <v>482</v>
      </c>
      <c r="L46" s="1" t="s">
        <v>812</v>
      </c>
      <c r="M46" s="120">
        <v>8</v>
      </c>
      <c r="N46" s="11" t="s">
        <v>89</v>
      </c>
      <c r="O46" s="11" t="s">
        <v>252</v>
      </c>
      <c r="P46" s="11" t="s">
        <v>83</v>
      </c>
      <c r="R46" s="141">
        <f>2+9/60</f>
        <v>2.15</v>
      </c>
      <c r="S46" s="1">
        <v>233</v>
      </c>
    </row>
    <row r="47" spans="2:19" x14ac:dyDescent="0.35">
      <c r="L47" s="1" t="s">
        <v>813</v>
      </c>
      <c r="M47" s="120">
        <v>9</v>
      </c>
      <c r="N47" s="11" t="s">
        <v>89</v>
      </c>
      <c r="O47" s="11" t="s">
        <v>252</v>
      </c>
      <c r="P47" s="11" t="s">
        <v>83</v>
      </c>
      <c r="R47" s="141">
        <f>2+9/60</f>
        <v>2.15</v>
      </c>
      <c r="S47" s="1">
        <v>233</v>
      </c>
    </row>
    <row r="48" spans="2:19" x14ac:dyDescent="0.35">
      <c r="B48" s="126">
        <v>11</v>
      </c>
      <c r="C48" s="1" t="s">
        <v>776</v>
      </c>
      <c r="L48" s="1" t="s">
        <v>814</v>
      </c>
      <c r="M48" s="120">
        <v>10</v>
      </c>
      <c r="N48" s="11" t="s">
        <v>89</v>
      </c>
      <c r="O48" s="11" t="s">
        <v>252</v>
      </c>
      <c r="P48" s="11" t="s">
        <v>83</v>
      </c>
      <c r="R48" s="141">
        <f>2+9/60</f>
        <v>2.15</v>
      </c>
      <c r="S48" s="1">
        <v>233</v>
      </c>
    </row>
    <row r="49" spans="2:19" x14ac:dyDescent="0.35">
      <c r="L49" s="1" t="s">
        <v>815</v>
      </c>
      <c r="M49" s="120">
        <v>11</v>
      </c>
      <c r="N49" s="11" t="s">
        <v>89</v>
      </c>
      <c r="O49" s="11" t="s">
        <v>252</v>
      </c>
      <c r="P49" s="11" t="s">
        <v>153</v>
      </c>
      <c r="R49" s="141">
        <f>2+32/60</f>
        <v>2.5333333333333332</v>
      </c>
      <c r="S49" s="1">
        <v>263</v>
      </c>
    </row>
    <row r="50" spans="2:19" x14ac:dyDescent="0.35">
      <c r="C50" s="11" t="s">
        <v>0</v>
      </c>
      <c r="D50" s="11" t="s">
        <v>1</v>
      </c>
      <c r="E50" s="11"/>
      <c r="F50" s="11" t="s">
        <v>252</v>
      </c>
      <c r="I50" s="11" t="s">
        <v>153</v>
      </c>
      <c r="J50" s="11" t="s">
        <v>735</v>
      </c>
      <c r="L50" s="1" t="s">
        <v>816</v>
      </c>
      <c r="M50" s="120">
        <v>12</v>
      </c>
      <c r="N50" s="11" t="s">
        <v>89</v>
      </c>
      <c r="O50" s="11" t="s">
        <v>252</v>
      </c>
      <c r="P50" s="11" t="s">
        <v>153</v>
      </c>
      <c r="R50" s="141">
        <f>2+32/60</f>
        <v>2.5333333333333332</v>
      </c>
      <c r="S50" s="1">
        <v>263</v>
      </c>
    </row>
    <row r="51" spans="2:19" x14ac:dyDescent="0.35">
      <c r="L51" s="1" t="s">
        <v>817</v>
      </c>
      <c r="M51" s="120">
        <v>13</v>
      </c>
      <c r="N51" s="11" t="s">
        <v>89</v>
      </c>
      <c r="O51" s="11" t="s">
        <v>252</v>
      </c>
      <c r="P51" s="11" t="s">
        <v>166</v>
      </c>
      <c r="R51" s="141">
        <f>3+19/60</f>
        <v>3.3166666666666664</v>
      </c>
      <c r="S51" s="1">
        <v>351</v>
      </c>
    </row>
    <row r="52" spans="2:19" x14ac:dyDescent="0.35">
      <c r="B52" s="126">
        <v>12</v>
      </c>
      <c r="C52" s="1" t="s">
        <v>777</v>
      </c>
      <c r="D52" s="1"/>
      <c r="E52" s="1"/>
      <c r="F52" s="1"/>
      <c r="G52" s="1"/>
      <c r="H52" s="1"/>
      <c r="I52" s="1"/>
      <c r="J52" s="1"/>
      <c r="L52" s="1" t="s">
        <v>818</v>
      </c>
      <c r="M52" s="120">
        <v>14</v>
      </c>
      <c r="N52" s="11" t="s">
        <v>89</v>
      </c>
      <c r="R52" s="141">
        <v>0</v>
      </c>
      <c r="S52">
        <v>0</v>
      </c>
    </row>
    <row r="53" spans="2:19" x14ac:dyDescent="0.35">
      <c r="C53" s="1"/>
      <c r="D53" s="1"/>
      <c r="E53" s="1"/>
      <c r="F53" s="1"/>
      <c r="G53" s="1"/>
      <c r="H53" s="1"/>
      <c r="I53" s="1"/>
      <c r="J53" s="1"/>
      <c r="L53" s="1" t="s">
        <v>819</v>
      </c>
      <c r="M53" s="120">
        <v>15</v>
      </c>
      <c r="N53" s="11" t="s">
        <v>89</v>
      </c>
      <c r="O53" s="11" t="s">
        <v>252</v>
      </c>
      <c r="P53" s="11" t="s">
        <v>83</v>
      </c>
      <c r="R53" s="141">
        <f>2+9/60</f>
        <v>2.15</v>
      </c>
      <c r="S53" s="1">
        <v>233</v>
      </c>
    </row>
    <row r="54" spans="2:19" x14ac:dyDescent="0.35">
      <c r="C54" s="11" t="s">
        <v>0</v>
      </c>
      <c r="D54" s="11" t="s">
        <v>1</v>
      </c>
      <c r="E54" s="11"/>
      <c r="F54" s="11" t="s">
        <v>252</v>
      </c>
      <c r="G54" s="1"/>
      <c r="H54" s="1"/>
      <c r="I54" s="11" t="s">
        <v>153</v>
      </c>
      <c r="J54" s="11" t="s">
        <v>343</v>
      </c>
      <c r="L54" s="1" t="s">
        <v>820</v>
      </c>
      <c r="M54" s="120">
        <v>16</v>
      </c>
      <c r="N54" s="11" t="s">
        <v>89</v>
      </c>
      <c r="O54" s="11" t="s">
        <v>252</v>
      </c>
      <c r="P54" s="124" t="s">
        <v>304</v>
      </c>
      <c r="R54" s="141">
        <f>5+27/60</f>
        <v>5.45</v>
      </c>
      <c r="S54" s="1">
        <v>600</v>
      </c>
    </row>
    <row r="55" spans="2:19" x14ac:dyDescent="0.35">
      <c r="L55" s="1" t="s">
        <v>821</v>
      </c>
      <c r="M55" s="120">
        <v>17</v>
      </c>
      <c r="N55" s="11" t="s">
        <v>89</v>
      </c>
      <c r="O55" s="11" t="s">
        <v>252</v>
      </c>
      <c r="R55" s="141">
        <f>2+57/60</f>
        <v>2.95</v>
      </c>
      <c r="S55">
        <v>325</v>
      </c>
    </row>
    <row r="56" spans="2:19" x14ac:dyDescent="0.35">
      <c r="B56" s="126">
        <v>13</v>
      </c>
      <c r="C56" s="1" t="s">
        <v>778</v>
      </c>
      <c r="D56" s="1"/>
      <c r="E56" s="1"/>
      <c r="F56" s="1"/>
      <c r="L56" s="1" t="s">
        <v>822</v>
      </c>
      <c r="M56" s="120">
        <v>18</v>
      </c>
      <c r="N56" s="11" t="s">
        <v>89</v>
      </c>
      <c r="O56" s="11" t="s">
        <v>252</v>
      </c>
      <c r="R56" s="141">
        <f>2+57/60</f>
        <v>2.95</v>
      </c>
      <c r="S56" s="1">
        <v>325</v>
      </c>
    </row>
    <row r="57" spans="2:19" x14ac:dyDescent="0.35">
      <c r="C57" s="1"/>
      <c r="D57" s="1"/>
      <c r="E57" s="1"/>
      <c r="F57" s="1"/>
      <c r="L57" s="117" t="s">
        <v>824</v>
      </c>
      <c r="M57" s="120">
        <v>1</v>
      </c>
      <c r="N57" s="11" t="s">
        <v>153</v>
      </c>
      <c r="O57" s="11" t="s">
        <v>252</v>
      </c>
      <c r="P57" s="11" t="s">
        <v>83</v>
      </c>
      <c r="R57" s="141">
        <f>3+52/60</f>
        <v>3.8666666666666667</v>
      </c>
      <c r="S57" s="1">
        <v>429</v>
      </c>
    </row>
    <row r="58" spans="2:19" x14ac:dyDescent="0.35">
      <c r="C58" s="11" t="s">
        <v>0</v>
      </c>
      <c r="D58" s="11" t="s">
        <v>1</v>
      </c>
      <c r="E58" s="11"/>
      <c r="F58" s="11" t="s">
        <v>252</v>
      </c>
      <c r="I58" s="11" t="s">
        <v>166</v>
      </c>
      <c r="J58" s="11" t="s">
        <v>469</v>
      </c>
      <c r="L58" s="117" t="s">
        <v>825</v>
      </c>
      <c r="M58" s="120">
        <v>2</v>
      </c>
      <c r="N58" s="11" t="s">
        <v>153</v>
      </c>
      <c r="R58" s="141">
        <v>0</v>
      </c>
      <c r="S58">
        <v>0</v>
      </c>
    </row>
    <row r="59" spans="2:19" x14ac:dyDescent="0.35">
      <c r="L59" s="1" t="s">
        <v>826</v>
      </c>
      <c r="M59" s="120">
        <v>3</v>
      </c>
      <c r="N59" s="11" t="s">
        <v>153</v>
      </c>
      <c r="O59" s="11" t="s">
        <v>252</v>
      </c>
      <c r="P59" s="11" t="s">
        <v>304</v>
      </c>
      <c r="R59" s="141">
        <v>4</v>
      </c>
      <c r="S59">
        <v>425</v>
      </c>
    </row>
    <row r="60" spans="2:19" x14ac:dyDescent="0.35">
      <c r="B60" s="126">
        <v>14</v>
      </c>
      <c r="C60" s="1" t="s">
        <v>779</v>
      </c>
      <c r="L60" s="1" t="s">
        <v>827</v>
      </c>
      <c r="M60" s="120">
        <v>4</v>
      </c>
      <c r="N60" s="11" t="s">
        <v>153</v>
      </c>
      <c r="O60" s="11" t="s">
        <v>252</v>
      </c>
      <c r="P60" s="11" t="s">
        <v>89</v>
      </c>
      <c r="R60" s="141">
        <f>2+32/60</f>
        <v>2.5333333333333332</v>
      </c>
      <c r="S60" s="1">
        <v>263</v>
      </c>
    </row>
    <row r="61" spans="2:19" x14ac:dyDescent="0.35">
      <c r="L61" s="1" t="s">
        <v>828</v>
      </c>
      <c r="M61" s="120">
        <v>5</v>
      </c>
      <c r="N61" s="11" t="s">
        <v>153</v>
      </c>
      <c r="O61" s="11" t="s">
        <v>252</v>
      </c>
      <c r="P61" s="11" t="s">
        <v>304</v>
      </c>
      <c r="R61" s="141">
        <v>4</v>
      </c>
      <c r="S61" s="1">
        <v>425</v>
      </c>
    </row>
    <row r="62" spans="2:19" x14ac:dyDescent="0.35">
      <c r="C62" s="11" t="s">
        <v>0</v>
      </c>
      <c r="D62" s="11" t="s">
        <v>1</v>
      </c>
      <c r="E62" s="11"/>
      <c r="F62" s="11" t="s">
        <v>252</v>
      </c>
      <c r="I62" s="11" t="s">
        <v>89</v>
      </c>
      <c r="J62" s="11" t="s">
        <v>116</v>
      </c>
      <c r="L62" s="1" t="s">
        <v>829</v>
      </c>
      <c r="M62" s="120">
        <v>6</v>
      </c>
      <c r="N62" s="11" t="s">
        <v>153</v>
      </c>
      <c r="O62" s="11" t="s">
        <v>252</v>
      </c>
      <c r="P62" s="11" t="s">
        <v>145</v>
      </c>
      <c r="R62" s="141">
        <f>3+34/60</f>
        <v>3.5666666666666664</v>
      </c>
      <c r="S62">
        <v>394</v>
      </c>
    </row>
    <row r="63" spans="2:19" x14ac:dyDescent="0.35">
      <c r="L63" s="1" t="s">
        <v>827</v>
      </c>
      <c r="M63" s="120">
        <v>7</v>
      </c>
      <c r="N63" s="11" t="s">
        <v>153</v>
      </c>
      <c r="O63" s="11" t="s">
        <v>252</v>
      </c>
      <c r="P63" s="11" t="s">
        <v>166</v>
      </c>
      <c r="R63" s="141">
        <f>1+7/60</f>
        <v>1.1166666666666667</v>
      </c>
      <c r="S63" s="142" t="s">
        <v>959</v>
      </c>
    </row>
    <row r="64" spans="2:19" x14ac:dyDescent="0.35">
      <c r="B64" s="126">
        <v>15</v>
      </c>
      <c r="C64" s="1" t="s">
        <v>780</v>
      </c>
      <c r="D64" s="1"/>
      <c r="E64" s="1"/>
      <c r="F64" s="1"/>
      <c r="L64" s="1" t="s">
        <v>830</v>
      </c>
      <c r="M64" s="120">
        <v>8</v>
      </c>
      <c r="N64" s="11" t="s">
        <v>153</v>
      </c>
      <c r="O64" s="11" t="s">
        <v>252</v>
      </c>
      <c r="P64" s="11" t="s">
        <v>83</v>
      </c>
      <c r="R64" s="141">
        <f>3+52/60</f>
        <v>3.8666666666666667</v>
      </c>
      <c r="S64" s="1">
        <v>429</v>
      </c>
    </row>
    <row r="65" spans="2:19" x14ac:dyDescent="0.35">
      <c r="C65" s="1"/>
      <c r="D65" s="1"/>
      <c r="E65" s="1"/>
      <c r="F65" s="1"/>
      <c r="L65" s="1" t="s">
        <v>831</v>
      </c>
      <c r="M65" s="120">
        <v>9</v>
      </c>
      <c r="N65" s="11" t="s">
        <v>153</v>
      </c>
      <c r="O65" s="11" t="s">
        <v>252</v>
      </c>
      <c r="P65" s="11" t="s">
        <v>83</v>
      </c>
      <c r="R65" s="141">
        <f>3+52/60</f>
        <v>3.8666666666666667</v>
      </c>
      <c r="S65" s="1">
        <v>429</v>
      </c>
    </row>
    <row r="66" spans="2:19" x14ac:dyDescent="0.35">
      <c r="C66" s="11" t="s">
        <v>0</v>
      </c>
      <c r="D66" s="11" t="s">
        <v>1</v>
      </c>
      <c r="E66" s="11"/>
      <c r="F66" s="11" t="s">
        <v>252</v>
      </c>
      <c r="I66" s="11" t="s">
        <v>83</v>
      </c>
      <c r="J66" s="11" t="s">
        <v>368</v>
      </c>
      <c r="L66" s="1" t="s">
        <v>832</v>
      </c>
      <c r="M66" s="120">
        <v>10</v>
      </c>
      <c r="N66" s="11" t="s">
        <v>153</v>
      </c>
      <c r="O66" s="11" t="s">
        <v>252</v>
      </c>
      <c r="P66" s="11" t="s">
        <v>83</v>
      </c>
      <c r="R66" s="141">
        <f>3+52/60</f>
        <v>3.8666666666666667</v>
      </c>
      <c r="S66" s="1">
        <v>429</v>
      </c>
    </row>
    <row r="67" spans="2:19" x14ac:dyDescent="0.35">
      <c r="L67" s="1" t="s">
        <v>833</v>
      </c>
      <c r="M67" s="120">
        <v>11</v>
      </c>
      <c r="N67" s="11" t="s">
        <v>153</v>
      </c>
      <c r="R67" s="141">
        <v>0</v>
      </c>
      <c r="S67">
        <v>0</v>
      </c>
    </row>
    <row r="68" spans="2:19" x14ac:dyDescent="0.35">
      <c r="B68" s="126">
        <v>16</v>
      </c>
      <c r="C68" s="1" t="s">
        <v>781</v>
      </c>
      <c r="L68" s="1" t="s">
        <v>834</v>
      </c>
      <c r="M68" s="120">
        <v>12</v>
      </c>
      <c r="N68" s="11" t="s">
        <v>153</v>
      </c>
      <c r="O68" s="11" t="s">
        <v>252</v>
      </c>
      <c r="P68" s="11" t="s">
        <v>153</v>
      </c>
      <c r="R68" s="141">
        <v>0</v>
      </c>
      <c r="S68">
        <v>0</v>
      </c>
    </row>
    <row r="69" spans="2:19" x14ac:dyDescent="0.35">
      <c r="L69" s="1" t="s">
        <v>835</v>
      </c>
      <c r="M69" s="120">
        <v>13</v>
      </c>
      <c r="N69" s="11" t="s">
        <v>153</v>
      </c>
      <c r="O69" s="11" t="s">
        <v>252</v>
      </c>
      <c r="P69" s="11" t="s">
        <v>166</v>
      </c>
      <c r="R69" s="141">
        <f>1+7/60</f>
        <v>1.1166666666666667</v>
      </c>
      <c r="S69" s="142" t="s">
        <v>959</v>
      </c>
    </row>
    <row r="70" spans="2:19" x14ac:dyDescent="0.35">
      <c r="C70" s="11" t="s">
        <v>0</v>
      </c>
      <c r="D70" s="11" t="s">
        <v>1</v>
      </c>
      <c r="E70" s="11"/>
      <c r="F70" s="11" t="s">
        <v>252</v>
      </c>
      <c r="I70" s="124" t="s">
        <v>304</v>
      </c>
      <c r="J70" s="125" t="s">
        <v>538</v>
      </c>
      <c r="L70" s="1" t="s">
        <v>836</v>
      </c>
      <c r="M70" s="120">
        <v>14</v>
      </c>
      <c r="N70" s="11" t="s">
        <v>153</v>
      </c>
      <c r="O70" s="11" t="s">
        <v>252</v>
      </c>
      <c r="P70" s="11" t="s">
        <v>89</v>
      </c>
      <c r="R70" s="141">
        <f>2+32/60</f>
        <v>2.5333333333333332</v>
      </c>
      <c r="S70" s="1">
        <v>263</v>
      </c>
    </row>
    <row r="71" spans="2:19" x14ac:dyDescent="0.35">
      <c r="L71" s="1" t="s">
        <v>837</v>
      </c>
      <c r="M71" s="120">
        <v>15</v>
      </c>
      <c r="N71" s="11" t="s">
        <v>153</v>
      </c>
      <c r="O71" s="11" t="s">
        <v>252</v>
      </c>
      <c r="P71" s="11" t="s">
        <v>83</v>
      </c>
      <c r="R71" s="141">
        <f>3+52/60</f>
        <v>3.8666666666666667</v>
      </c>
      <c r="S71" s="1">
        <v>429</v>
      </c>
    </row>
    <row r="72" spans="2:19" x14ac:dyDescent="0.35">
      <c r="B72" s="126">
        <v>17</v>
      </c>
      <c r="C72" s="1" t="s">
        <v>782</v>
      </c>
      <c r="D72" s="1"/>
      <c r="E72" s="1"/>
      <c r="F72" s="1"/>
      <c r="G72" s="1"/>
      <c r="H72" s="1"/>
      <c r="I72" s="1"/>
      <c r="J72" s="1"/>
      <c r="L72" s="1" t="s">
        <v>838</v>
      </c>
      <c r="M72" s="120">
        <v>16</v>
      </c>
      <c r="N72" s="11" t="s">
        <v>153</v>
      </c>
      <c r="O72" s="11" t="s">
        <v>252</v>
      </c>
      <c r="P72" s="124" t="s">
        <v>304</v>
      </c>
      <c r="R72" s="141">
        <v>4</v>
      </c>
      <c r="S72" s="1">
        <v>425</v>
      </c>
    </row>
    <row r="73" spans="2:19" x14ac:dyDescent="0.35">
      <c r="C73" s="1"/>
      <c r="D73" s="1"/>
      <c r="E73" s="1"/>
      <c r="F73" s="1"/>
      <c r="G73" s="1"/>
      <c r="H73" s="1"/>
      <c r="I73" s="1"/>
      <c r="J73" s="1"/>
      <c r="L73" s="1" t="s">
        <v>839</v>
      </c>
      <c r="M73" s="120">
        <v>17</v>
      </c>
      <c r="N73" s="11" t="s">
        <v>153</v>
      </c>
      <c r="O73" s="11" t="s">
        <v>252</v>
      </c>
      <c r="R73" s="141">
        <f>4+26/60</f>
        <v>4.4333333333333336</v>
      </c>
      <c r="S73">
        <v>506</v>
      </c>
    </row>
    <row r="74" spans="2:19" x14ac:dyDescent="0.35">
      <c r="C74" s="11" t="s">
        <v>0</v>
      </c>
      <c r="D74" s="11" t="s">
        <v>1</v>
      </c>
      <c r="E74" s="11"/>
      <c r="F74" s="11" t="s">
        <v>252</v>
      </c>
      <c r="G74" s="1"/>
      <c r="H74" s="1"/>
      <c r="I74" s="11" t="s">
        <v>252</v>
      </c>
      <c r="J74" s="11" t="s">
        <v>254</v>
      </c>
      <c r="L74" s="1" t="s">
        <v>840</v>
      </c>
      <c r="M74" s="120">
        <v>18</v>
      </c>
      <c r="N74" s="11" t="s">
        <v>153</v>
      </c>
      <c r="O74" s="11" t="s">
        <v>252</v>
      </c>
      <c r="R74" s="141">
        <f>4+26/60</f>
        <v>4.4333333333333336</v>
      </c>
      <c r="S74" s="1">
        <v>506</v>
      </c>
    </row>
    <row r="75" spans="2:19" x14ac:dyDescent="0.35">
      <c r="L75" s="117" t="s">
        <v>842</v>
      </c>
      <c r="M75" s="120">
        <v>1</v>
      </c>
      <c r="N75" s="11" t="s">
        <v>252</v>
      </c>
      <c r="O75" s="11" t="s">
        <v>83</v>
      </c>
      <c r="R75" s="141">
        <f>54/60</f>
        <v>0.9</v>
      </c>
      <c r="S75" s="1">
        <v>92</v>
      </c>
    </row>
    <row r="76" spans="2:19" x14ac:dyDescent="0.35">
      <c r="B76" s="126">
        <v>18</v>
      </c>
      <c r="C76" s="1" t="s">
        <v>783</v>
      </c>
      <c r="D76" s="1"/>
      <c r="E76" s="1"/>
      <c r="F76" s="1"/>
      <c r="L76" s="117" t="s">
        <v>843</v>
      </c>
      <c r="M76" s="120">
        <v>2</v>
      </c>
      <c r="N76" s="11" t="s">
        <v>252</v>
      </c>
      <c r="O76" s="11" t="s">
        <v>153</v>
      </c>
      <c r="R76" s="141">
        <f>4+21/60</f>
        <v>4.3499999999999996</v>
      </c>
      <c r="S76" s="1">
        <v>504</v>
      </c>
    </row>
    <row r="77" spans="2:19" x14ac:dyDescent="0.35">
      <c r="L77" s="1" t="s">
        <v>844</v>
      </c>
      <c r="M77" s="120">
        <v>3</v>
      </c>
      <c r="N77" s="11" t="s">
        <v>252</v>
      </c>
      <c r="O77" s="11" t="s">
        <v>304</v>
      </c>
      <c r="R77" s="141">
        <f>5+54/60</f>
        <v>5.9</v>
      </c>
      <c r="S77" s="1">
        <v>705</v>
      </c>
    </row>
    <row r="78" spans="2:19" x14ac:dyDescent="0.35">
      <c r="C78" s="11" t="s">
        <v>0</v>
      </c>
      <c r="D78" s="11" t="s">
        <v>1</v>
      </c>
      <c r="E78" s="11"/>
      <c r="F78" s="11" t="s">
        <v>252</v>
      </c>
      <c r="I78" s="11" t="s">
        <v>252</v>
      </c>
      <c r="J78" s="11" t="s">
        <v>709</v>
      </c>
      <c r="L78" s="1" t="s">
        <v>845</v>
      </c>
      <c r="M78" s="120">
        <v>4</v>
      </c>
      <c r="N78" s="11" t="s">
        <v>252</v>
      </c>
      <c r="O78" s="11" t="s">
        <v>89</v>
      </c>
      <c r="R78" s="141">
        <f>2+54/60</f>
        <v>2.9</v>
      </c>
      <c r="S78" s="1">
        <v>325</v>
      </c>
    </row>
    <row r="79" spans="2:19" x14ac:dyDescent="0.35">
      <c r="L79" s="1" t="s">
        <v>846</v>
      </c>
      <c r="M79" s="120">
        <v>5</v>
      </c>
      <c r="N79" s="11" t="s">
        <v>252</v>
      </c>
      <c r="O79" s="11" t="s">
        <v>304</v>
      </c>
      <c r="R79" s="141">
        <f>5+54/60</f>
        <v>5.9</v>
      </c>
      <c r="S79" s="1">
        <v>705</v>
      </c>
    </row>
    <row r="80" spans="2:19" x14ac:dyDescent="0.35">
      <c r="B80" s="126">
        <v>19</v>
      </c>
      <c r="C80" s="1" t="s">
        <v>785</v>
      </c>
      <c r="L80" s="1" t="s">
        <v>847</v>
      </c>
      <c r="M80" s="120">
        <v>6</v>
      </c>
      <c r="N80" s="11" t="s">
        <v>252</v>
      </c>
      <c r="O80" s="11" t="s">
        <v>145</v>
      </c>
      <c r="R80" s="141">
        <f>3+46/60</f>
        <v>3.7666666666666666</v>
      </c>
      <c r="S80" s="1">
        <v>430</v>
      </c>
    </row>
    <row r="81" spans="2:19" x14ac:dyDescent="0.35">
      <c r="L81" s="1" t="s">
        <v>845</v>
      </c>
      <c r="M81" s="120">
        <v>7</v>
      </c>
      <c r="N81" s="11" t="s">
        <v>252</v>
      </c>
      <c r="O81" s="11" t="s">
        <v>166</v>
      </c>
      <c r="R81" s="141">
        <f>5+3/60</f>
        <v>5.05</v>
      </c>
      <c r="S81" s="1">
        <v>591</v>
      </c>
    </row>
    <row r="82" spans="2:19" x14ac:dyDescent="0.35">
      <c r="C82" s="11" t="s">
        <v>6</v>
      </c>
      <c r="D82" s="11" t="s">
        <v>1</v>
      </c>
      <c r="E82" s="11" t="s">
        <v>82</v>
      </c>
      <c r="F82" s="11" t="s">
        <v>83</v>
      </c>
      <c r="I82" s="11"/>
      <c r="J82" s="11" t="s">
        <v>83</v>
      </c>
      <c r="L82" s="1" t="s">
        <v>848</v>
      </c>
      <c r="M82" s="120">
        <v>8</v>
      </c>
      <c r="N82" s="11" t="s">
        <v>252</v>
      </c>
      <c r="O82" s="11" t="s">
        <v>83</v>
      </c>
      <c r="R82" s="141">
        <f>54/60</f>
        <v>0.9</v>
      </c>
      <c r="S82" s="1">
        <v>92</v>
      </c>
    </row>
    <row r="83" spans="2:19" x14ac:dyDescent="0.35">
      <c r="L83" s="1" t="s">
        <v>849</v>
      </c>
      <c r="M83" s="120">
        <v>9</v>
      </c>
      <c r="N83" s="11" t="s">
        <v>252</v>
      </c>
      <c r="O83" s="11" t="s">
        <v>83</v>
      </c>
      <c r="R83" s="141">
        <f>54/60</f>
        <v>0.9</v>
      </c>
      <c r="S83" s="1">
        <v>92</v>
      </c>
    </row>
    <row r="84" spans="2:19" x14ac:dyDescent="0.35">
      <c r="B84" s="126">
        <v>20</v>
      </c>
      <c r="C84" s="1" t="s">
        <v>802</v>
      </c>
      <c r="L84" s="1" t="s">
        <v>845</v>
      </c>
      <c r="M84" s="120">
        <v>10</v>
      </c>
      <c r="N84" s="11" t="s">
        <v>252</v>
      </c>
      <c r="O84" s="11" t="s">
        <v>83</v>
      </c>
      <c r="R84" s="141">
        <f>54/60</f>
        <v>0.9</v>
      </c>
      <c r="S84" s="1">
        <v>92</v>
      </c>
    </row>
    <row r="85" spans="2:19" x14ac:dyDescent="0.35">
      <c r="L85" s="1" t="s">
        <v>850</v>
      </c>
      <c r="M85" s="120">
        <v>11</v>
      </c>
      <c r="N85" s="11" t="s">
        <v>252</v>
      </c>
      <c r="O85" s="11" t="s">
        <v>153</v>
      </c>
      <c r="R85" s="141">
        <f>4+21/60</f>
        <v>4.3499999999999996</v>
      </c>
      <c r="S85" s="1">
        <v>504</v>
      </c>
    </row>
    <row r="86" spans="2:19" x14ac:dyDescent="0.35">
      <c r="C86" s="11" t="s">
        <v>6</v>
      </c>
      <c r="D86" s="11" t="s">
        <v>3</v>
      </c>
      <c r="E86" s="11" t="s">
        <v>69</v>
      </c>
      <c r="F86" s="11" t="s">
        <v>74</v>
      </c>
      <c r="I86" s="11" t="s">
        <v>236</v>
      </c>
      <c r="J86" s="11" t="s">
        <v>237</v>
      </c>
      <c r="L86" s="1" t="s">
        <v>851</v>
      </c>
      <c r="M86" s="120">
        <v>12</v>
      </c>
      <c r="N86" s="11" t="s">
        <v>252</v>
      </c>
      <c r="O86" s="11" t="s">
        <v>153</v>
      </c>
      <c r="R86" s="141">
        <f>4+21/60</f>
        <v>4.3499999999999996</v>
      </c>
      <c r="S86" s="1">
        <v>504</v>
      </c>
    </row>
    <row r="87" spans="2:19" x14ac:dyDescent="0.35">
      <c r="B87" s="120"/>
      <c r="C87" s="1"/>
      <c r="D87" s="1"/>
      <c r="E87" s="1"/>
      <c r="F87" s="1"/>
      <c r="G87" s="1"/>
      <c r="H87" s="1"/>
      <c r="I87" s="1"/>
      <c r="J87" s="1"/>
      <c r="K87" s="1"/>
      <c r="L87" s="1" t="s">
        <v>852</v>
      </c>
      <c r="M87" s="120">
        <v>13</v>
      </c>
      <c r="N87" s="11" t="s">
        <v>252</v>
      </c>
      <c r="O87" s="11" t="s">
        <v>166</v>
      </c>
      <c r="R87" s="141">
        <f>5+3/60</f>
        <v>5.05</v>
      </c>
      <c r="S87" s="1">
        <v>591</v>
      </c>
    </row>
    <row r="88" spans="2:19" x14ac:dyDescent="0.35">
      <c r="B88" s="120">
        <v>21</v>
      </c>
      <c r="C88" s="1" t="s">
        <v>804</v>
      </c>
      <c r="D88" s="1"/>
      <c r="E88" s="1"/>
      <c r="F88" s="1"/>
      <c r="G88" s="1"/>
      <c r="H88" s="1"/>
      <c r="I88" s="1"/>
      <c r="J88" s="1"/>
      <c r="K88" s="1"/>
      <c r="L88" s="1" t="s">
        <v>853</v>
      </c>
      <c r="M88" s="120">
        <v>14</v>
      </c>
      <c r="N88" s="11" t="s">
        <v>252</v>
      </c>
      <c r="O88" s="11" t="s">
        <v>89</v>
      </c>
      <c r="R88" s="141">
        <f>2+54/60</f>
        <v>2.9</v>
      </c>
      <c r="S88" s="1">
        <v>325</v>
      </c>
    </row>
    <row r="89" spans="2:19" x14ac:dyDescent="0.35">
      <c r="B89" s="120"/>
      <c r="C89" s="1"/>
      <c r="D89" s="1"/>
      <c r="E89" s="1"/>
      <c r="F89" s="1"/>
      <c r="G89" s="1"/>
      <c r="H89" s="1"/>
      <c r="I89" s="1"/>
      <c r="J89" s="1"/>
      <c r="K89" s="1"/>
      <c r="L89" s="1" t="s">
        <v>854</v>
      </c>
      <c r="M89" s="120">
        <v>15</v>
      </c>
      <c r="N89" s="11" t="s">
        <v>252</v>
      </c>
      <c r="O89" s="11" t="s">
        <v>83</v>
      </c>
      <c r="R89" s="141">
        <f>54/60</f>
        <v>0.9</v>
      </c>
      <c r="S89" s="1">
        <v>92</v>
      </c>
    </row>
    <row r="90" spans="2:19" x14ac:dyDescent="0.35">
      <c r="B90" s="120"/>
      <c r="C90" s="11" t="s">
        <v>11</v>
      </c>
      <c r="D90" s="11" t="s">
        <v>1</v>
      </c>
      <c r="E90" s="11" t="s">
        <v>96</v>
      </c>
      <c r="F90" s="11" t="s">
        <v>89</v>
      </c>
      <c r="G90" s="1"/>
      <c r="H90" s="1"/>
      <c r="I90" s="11"/>
      <c r="J90" s="11" t="s">
        <v>89</v>
      </c>
      <c r="K90" s="1"/>
      <c r="L90" s="1" t="s">
        <v>855</v>
      </c>
      <c r="M90" s="120">
        <v>16</v>
      </c>
      <c r="N90" s="11" t="s">
        <v>252</v>
      </c>
      <c r="O90" s="124" t="s">
        <v>304</v>
      </c>
      <c r="R90" s="141">
        <f>5+54/60</f>
        <v>5.9</v>
      </c>
      <c r="S90" s="1">
        <v>705</v>
      </c>
    </row>
    <row r="91" spans="2:19" x14ac:dyDescent="0.35">
      <c r="B91" s="120"/>
      <c r="C91" s="1"/>
      <c r="D91" s="1"/>
      <c r="E91" s="1"/>
      <c r="F91" s="1"/>
      <c r="G91" s="1"/>
      <c r="H91" s="1"/>
      <c r="I91" s="1"/>
      <c r="J91" s="1"/>
      <c r="K91" s="1"/>
      <c r="L91" s="1" t="s">
        <v>856</v>
      </c>
      <c r="M91" s="120">
        <v>17</v>
      </c>
      <c r="N91" s="11" t="s">
        <v>252</v>
      </c>
      <c r="R91" s="141">
        <v>0</v>
      </c>
      <c r="S91">
        <v>0</v>
      </c>
    </row>
    <row r="92" spans="2:19" x14ac:dyDescent="0.35">
      <c r="B92" s="126">
        <v>22</v>
      </c>
      <c r="C92" t="s">
        <v>823</v>
      </c>
      <c r="L92" s="1" t="s">
        <v>857</v>
      </c>
      <c r="M92" s="120">
        <v>18</v>
      </c>
      <c r="N92" s="11" t="s">
        <v>252</v>
      </c>
      <c r="R92" s="141">
        <v>0</v>
      </c>
      <c r="S92">
        <v>0</v>
      </c>
    </row>
    <row r="93" spans="2:19" x14ac:dyDescent="0.35">
      <c r="L93" s="117" t="s">
        <v>859</v>
      </c>
      <c r="M93" s="120">
        <v>1</v>
      </c>
      <c r="N93" s="11" t="s">
        <v>79</v>
      </c>
      <c r="O93" s="11" t="s">
        <v>252</v>
      </c>
      <c r="P93" s="11" t="s">
        <v>83</v>
      </c>
      <c r="R93" s="141">
        <f>2+24/60</f>
        <v>2.4</v>
      </c>
      <c r="S93">
        <v>281</v>
      </c>
    </row>
    <row r="94" spans="2:19" x14ac:dyDescent="0.35">
      <c r="C94" s="11" t="s">
        <v>14</v>
      </c>
      <c r="D94" s="11" t="s">
        <v>1</v>
      </c>
      <c r="E94" s="11" t="s">
        <v>152</v>
      </c>
      <c r="F94" s="11" t="s">
        <v>153</v>
      </c>
      <c r="I94" s="11"/>
      <c r="J94" s="11" t="s">
        <v>153</v>
      </c>
      <c r="L94" s="117" t="s">
        <v>860</v>
      </c>
      <c r="M94" s="120">
        <v>2</v>
      </c>
      <c r="N94" s="11" t="s">
        <v>79</v>
      </c>
      <c r="O94" s="11" t="s">
        <v>252</v>
      </c>
      <c r="P94" s="11" t="s">
        <v>153</v>
      </c>
      <c r="R94" s="141">
        <f>4+26/60</f>
        <v>4.4333333333333336</v>
      </c>
      <c r="S94">
        <v>495</v>
      </c>
    </row>
    <row r="95" spans="2:19" x14ac:dyDescent="0.35">
      <c r="C95" s="11" t="s">
        <v>14</v>
      </c>
      <c r="D95" s="11" t="s">
        <v>1</v>
      </c>
      <c r="E95" s="11" t="s">
        <v>163</v>
      </c>
      <c r="F95" s="11" t="s">
        <v>153</v>
      </c>
      <c r="J95" s="1"/>
      <c r="L95" s="1" t="s">
        <v>861</v>
      </c>
      <c r="M95" s="120">
        <v>3</v>
      </c>
      <c r="N95" s="11" t="s">
        <v>79</v>
      </c>
      <c r="O95" s="11" t="s">
        <v>252</v>
      </c>
      <c r="P95" s="11" t="s">
        <v>304</v>
      </c>
      <c r="R95" s="141">
        <f>3+22/60</f>
        <v>3.3666666666666667</v>
      </c>
      <c r="S95">
        <v>382</v>
      </c>
    </row>
    <row r="96" spans="2:19" x14ac:dyDescent="0.35">
      <c r="L96" s="1" t="s">
        <v>862</v>
      </c>
      <c r="M96" s="120">
        <v>4</v>
      </c>
      <c r="N96" s="11" t="s">
        <v>79</v>
      </c>
      <c r="O96" s="11" t="s">
        <v>252</v>
      </c>
      <c r="P96" s="11" t="s">
        <v>89</v>
      </c>
      <c r="R96" s="141">
        <f>4+11/60</f>
        <v>4.1833333333333336</v>
      </c>
      <c r="S96">
        <v>493</v>
      </c>
    </row>
    <row r="97" spans="2:19" x14ac:dyDescent="0.35">
      <c r="B97" s="126">
        <v>23</v>
      </c>
      <c r="C97" s="1" t="s">
        <v>841</v>
      </c>
      <c r="L97" s="1" t="s">
        <v>863</v>
      </c>
      <c r="M97" s="120">
        <v>5</v>
      </c>
      <c r="N97" s="11" t="s">
        <v>79</v>
      </c>
      <c r="O97" s="11" t="s">
        <v>252</v>
      </c>
      <c r="P97" s="11" t="s">
        <v>304</v>
      </c>
      <c r="R97" s="141">
        <f>3+22/60</f>
        <v>3.3666666666666667</v>
      </c>
      <c r="S97" s="1">
        <v>382</v>
      </c>
    </row>
    <row r="98" spans="2:19" x14ac:dyDescent="0.35">
      <c r="L98" s="1" t="s">
        <v>864</v>
      </c>
      <c r="M98" s="120">
        <v>6</v>
      </c>
      <c r="N98" s="11" t="s">
        <v>79</v>
      </c>
      <c r="O98" s="11" t="s">
        <v>252</v>
      </c>
      <c r="P98" s="11" t="s">
        <v>145</v>
      </c>
      <c r="R98" s="141">
        <f>5+11/60</f>
        <v>5.1833333333333336</v>
      </c>
      <c r="S98">
        <v>613</v>
      </c>
    </row>
    <row r="99" spans="2:19" x14ac:dyDescent="0.35">
      <c r="C99" s="11" t="s">
        <v>17</v>
      </c>
      <c r="D99" s="11" t="s">
        <v>1</v>
      </c>
      <c r="E99" s="11" t="s">
        <v>338</v>
      </c>
      <c r="F99" s="11" t="s">
        <v>252</v>
      </c>
      <c r="I99" s="11"/>
      <c r="J99" s="11" t="s">
        <v>252</v>
      </c>
      <c r="L99" s="1" t="s">
        <v>865</v>
      </c>
      <c r="M99" s="120">
        <v>7</v>
      </c>
      <c r="N99" s="11" t="s">
        <v>79</v>
      </c>
      <c r="O99" s="11" t="s">
        <v>252</v>
      </c>
      <c r="P99" s="11" t="s">
        <v>166</v>
      </c>
      <c r="R99" s="141">
        <f>4+1/60</f>
        <v>4.0166666666666666</v>
      </c>
      <c r="S99">
        <v>471</v>
      </c>
    </row>
    <row r="100" spans="2:19" x14ac:dyDescent="0.35">
      <c r="L100" s="1" t="s">
        <v>866</v>
      </c>
      <c r="M100" s="120">
        <v>8</v>
      </c>
      <c r="N100" s="11" t="s">
        <v>79</v>
      </c>
      <c r="O100" s="11" t="s">
        <v>252</v>
      </c>
      <c r="P100" s="11" t="s">
        <v>83</v>
      </c>
      <c r="R100" s="141">
        <f>2+24/60</f>
        <v>2.4</v>
      </c>
      <c r="S100" s="1">
        <v>281</v>
      </c>
    </row>
    <row r="101" spans="2:19" x14ac:dyDescent="0.35">
      <c r="B101" s="126">
        <v>23</v>
      </c>
      <c r="C101" s="1" t="s">
        <v>858</v>
      </c>
      <c r="L101" s="1" t="s">
        <v>867</v>
      </c>
      <c r="M101" s="120">
        <v>9</v>
      </c>
      <c r="N101" s="11" t="s">
        <v>79</v>
      </c>
      <c r="O101" s="11" t="s">
        <v>252</v>
      </c>
      <c r="P101" s="11" t="s">
        <v>83</v>
      </c>
      <c r="R101" s="141">
        <f>2+24/60</f>
        <v>2.4</v>
      </c>
      <c r="S101" s="1">
        <v>281</v>
      </c>
    </row>
    <row r="102" spans="2:19" x14ac:dyDescent="0.35">
      <c r="L102" s="1" t="s">
        <v>868</v>
      </c>
      <c r="M102" s="120">
        <v>10</v>
      </c>
      <c r="N102" s="11" t="s">
        <v>79</v>
      </c>
      <c r="O102" s="11" t="s">
        <v>252</v>
      </c>
      <c r="P102" s="11" t="s">
        <v>83</v>
      </c>
      <c r="R102" s="141">
        <f>2+24/60</f>
        <v>2.4</v>
      </c>
      <c r="S102" s="1">
        <v>281</v>
      </c>
    </row>
    <row r="103" spans="2:19" x14ac:dyDescent="0.35">
      <c r="C103" s="11" t="s">
        <v>19</v>
      </c>
      <c r="D103" s="11" t="s">
        <v>1</v>
      </c>
      <c r="E103" s="11" t="s">
        <v>237</v>
      </c>
      <c r="F103" s="11" t="s">
        <v>79</v>
      </c>
      <c r="I103" s="11"/>
      <c r="J103" s="11" t="s">
        <v>79</v>
      </c>
      <c r="L103" s="1" t="s">
        <v>869</v>
      </c>
      <c r="M103" s="120">
        <v>11</v>
      </c>
      <c r="N103" s="11" t="s">
        <v>79</v>
      </c>
      <c r="O103" s="11" t="s">
        <v>252</v>
      </c>
      <c r="P103" s="11" t="s">
        <v>153</v>
      </c>
      <c r="R103" s="141">
        <f>4+26/60</f>
        <v>4.4333333333333336</v>
      </c>
      <c r="S103" s="1">
        <v>495</v>
      </c>
    </row>
    <row r="104" spans="2:19" x14ac:dyDescent="0.35">
      <c r="L104" s="1" t="s">
        <v>870</v>
      </c>
      <c r="M104" s="120">
        <v>12</v>
      </c>
      <c r="N104" s="11" t="s">
        <v>79</v>
      </c>
      <c r="O104" s="11" t="s">
        <v>252</v>
      </c>
      <c r="P104" s="11" t="s">
        <v>153</v>
      </c>
      <c r="R104" s="141">
        <f>4+26/60</f>
        <v>4.4333333333333336</v>
      </c>
      <c r="S104" s="1">
        <v>495</v>
      </c>
    </row>
    <row r="105" spans="2:19" x14ac:dyDescent="0.35">
      <c r="B105" s="126">
        <v>24</v>
      </c>
      <c r="C105" t="s">
        <v>877</v>
      </c>
      <c r="L105" s="1" t="s">
        <v>871</v>
      </c>
      <c r="M105" s="120">
        <v>13</v>
      </c>
      <c r="N105" s="11" t="s">
        <v>79</v>
      </c>
      <c r="O105" s="11" t="s">
        <v>252</v>
      </c>
      <c r="P105" s="11" t="s">
        <v>166</v>
      </c>
      <c r="R105" s="141">
        <f>4+1/60</f>
        <v>4.0166666666666666</v>
      </c>
      <c r="S105" s="1">
        <v>471</v>
      </c>
    </row>
    <row r="106" spans="2:19" x14ac:dyDescent="0.35">
      <c r="L106" s="1" t="s">
        <v>872</v>
      </c>
      <c r="M106" s="120">
        <v>14</v>
      </c>
      <c r="N106" s="11" t="s">
        <v>79</v>
      </c>
      <c r="O106" s="11" t="s">
        <v>252</v>
      </c>
      <c r="P106" s="11" t="s">
        <v>89</v>
      </c>
      <c r="R106" s="141">
        <f>4+11/60</f>
        <v>4.1833333333333336</v>
      </c>
      <c r="S106" s="1">
        <v>493</v>
      </c>
    </row>
    <row r="107" spans="2:19" x14ac:dyDescent="0.35">
      <c r="C107" s="11" t="s">
        <v>2</v>
      </c>
      <c r="D107" s="11" t="s">
        <v>1</v>
      </c>
      <c r="E107" s="11" t="s">
        <v>469</v>
      </c>
      <c r="F107" s="11" t="s">
        <v>584</v>
      </c>
      <c r="I107" s="11"/>
      <c r="J107" s="11" t="s">
        <v>584</v>
      </c>
      <c r="L107" s="1" t="s">
        <v>873</v>
      </c>
      <c r="M107" s="120">
        <v>15</v>
      </c>
      <c r="N107" s="11" t="s">
        <v>79</v>
      </c>
      <c r="O107" s="11" t="s">
        <v>252</v>
      </c>
      <c r="P107" s="11" t="s">
        <v>83</v>
      </c>
      <c r="R107" s="141">
        <f>2+24/60</f>
        <v>2.4</v>
      </c>
      <c r="S107" s="1">
        <v>281</v>
      </c>
    </row>
    <row r="108" spans="2:19" x14ac:dyDescent="0.35">
      <c r="C108" s="11" t="s">
        <v>2</v>
      </c>
      <c r="D108" s="11" t="s">
        <v>1</v>
      </c>
      <c r="E108" s="11" t="s">
        <v>469</v>
      </c>
      <c r="F108" s="11" t="s">
        <v>177</v>
      </c>
      <c r="I108" s="11"/>
      <c r="J108" s="11" t="s">
        <v>177</v>
      </c>
      <c r="L108" s="1" t="s">
        <v>874</v>
      </c>
      <c r="M108" s="120">
        <v>16</v>
      </c>
      <c r="N108" s="11" t="s">
        <v>79</v>
      </c>
      <c r="O108" s="11" t="s">
        <v>252</v>
      </c>
      <c r="P108" s="124" t="s">
        <v>304</v>
      </c>
      <c r="R108" s="141">
        <f>3+22/60</f>
        <v>3.3666666666666667</v>
      </c>
      <c r="S108" s="1">
        <v>382</v>
      </c>
    </row>
    <row r="109" spans="2:19" x14ac:dyDescent="0.35">
      <c r="C109" s="11" t="s">
        <v>2</v>
      </c>
      <c r="D109" s="11" t="s">
        <v>1</v>
      </c>
      <c r="E109" s="11" t="s">
        <v>469</v>
      </c>
      <c r="F109" s="11" t="s">
        <v>153</v>
      </c>
      <c r="I109" s="11"/>
      <c r="J109" s="11" t="s">
        <v>153</v>
      </c>
      <c r="L109" s="1" t="s">
        <v>875</v>
      </c>
      <c r="M109" s="120">
        <v>17</v>
      </c>
      <c r="N109" s="11" t="s">
        <v>79</v>
      </c>
      <c r="O109" s="11" t="s">
        <v>252</v>
      </c>
      <c r="P109" s="1"/>
      <c r="R109" s="141">
        <f>2+54/60</f>
        <v>2.9</v>
      </c>
      <c r="S109">
        <v>340</v>
      </c>
    </row>
    <row r="110" spans="2:19" x14ac:dyDescent="0.35">
      <c r="C110" s="11" t="s">
        <v>2</v>
      </c>
      <c r="D110" s="11" t="s">
        <v>1</v>
      </c>
      <c r="E110" s="11" t="s">
        <v>469</v>
      </c>
      <c r="F110" s="11" t="s">
        <v>176</v>
      </c>
      <c r="I110" s="11"/>
      <c r="J110" s="11" t="s">
        <v>176</v>
      </c>
      <c r="L110" s="1" t="s">
        <v>876</v>
      </c>
      <c r="M110" s="120">
        <v>18</v>
      </c>
      <c r="N110" s="11" t="s">
        <v>79</v>
      </c>
      <c r="O110" s="11" t="s">
        <v>252</v>
      </c>
      <c r="P110" s="1"/>
      <c r="R110" s="141">
        <f>2+54/60</f>
        <v>2.9</v>
      </c>
      <c r="S110" s="1">
        <v>340</v>
      </c>
    </row>
    <row r="111" spans="2:19" x14ac:dyDescent="0.35">
      <c r="C111" s="11" t="s">
        <v>2</v>
      </c>
      <c r="D111" s="11" t="s">
        <v>1</v>
      </c>
      <c r="E111" s="11" t="s">
        <v>469</v>
      </c>
      <c r="F111" s="11" t="s">
        <v>252</v>
      </c>
      <c r="I111" s="11"/>
      <c r="J111" s="11" t="s">
        <v>252</v>
      </c>
      <c r="L111" s="117" t="s">
        <v>878</v>
      </c>
      <c r="M111" s="120">
        <v>1</v>
      </c>
      <c r="N111" s="11" t="s">
        <v>584</v>
      </c>
      <c r="O111" s="11" t="s">
        <v>252</v>
      </c>
      <c r="P111" s="11" t="s">
        <v>83</v>
      </c>
      <c r="R111" s="141">
        <f>4+10/60</f>
        <v>4.166666666666667</v>
      </c>
      <c r="S111">
        <v>475</v>
      </c>
    </row>
    <row r="112" spans="2:19" x14ac:dyDescent="0.35">
      <c r="B112" s="1"/>
      <c r="C112" s="11" t="s">
        <v>2</v>
      </c>
      <c r="D112" s="11" t="s">
        <v>1</v>
      </c>
      <c r="E112" s="11" t="s">
        <v>469</v>
      </c>
      <c r="F112" s="11" t="s">
        <v>166</v>
      </c>
      <c r="I112" s="11"/>
      <c r="J112" s="11" t="s">
        <v>166</v>
      </c>
      <c r="L112" s="117" t="s">
        <v>879</v>
      </c>
      <c r="M112" s="120">
        <v>2</v>
      </c>
      <c r="N112" s="11" t="s">
        <v>584</v>
      </c>
      <c r="O112" s="11" t="s">
        <v>252</v>
      </c>
      <c r="P112" s="11" t="s">
        <v>153</v>
      </c>
      <c r="R112" s="141">
        <f>1+4/60</f>
        <v>1.0666666666666667</v>
      </c>
      <c r="S112">
        <v>87</v>
      </c>
    </row>
    <row r="113" spans="2:19" x14ac:dyDescent="0.35">
      <c r="L113" s="1" t="s">
        <v>880</v>
      </c>
      <c r="M113" s="120">
        <v>3</v>
      </c>
      <c r="N113" s="11" t="s">
        <v>584</v>
      </c>
      <c r="O113" s="11" t="s">
        <v>252</v>
      </c>
      <c r="P113" s="11" t="s">
        <v>304</v>
      </c>
      <c r="R113" s="141">
        <f>3+26/60</f>
        <v>3.4333333333333336</v>
      </c>
      <c r="S113">
        <v>376</v>
      </c>
    </row>
    <row r="114" spans="2:19" x14ac:dyDescent="0.35">
      <c r="B114" s="126">
        <v>25</v>
      </c>
      <c r="C114" s="1" t="s">
        <v>896</v>
      </c>
      <c r="L114" s="1" t="s">
        <v>881</v>
      </c>
      <c r="M114" s="120">
        <v>4</v>
      </c>
      <c r="N114" s="11" t="s">
        <v>584</v>
      </c>
      <c r="O114" s="11" t="s">
        <v>252</v>
      </c>
      <c r="P114" s="11" t="s">
        <v>89</v>
      </c>
      <c r="R114" s="141">
        <f>3+9/60</f>
        <v>3.15</v>
      </c>
      <c r="S114">
        <v>341</v>
      </c>
    </row>
    <row r="115" spans="2:19" x14ac:dyDescent="0.35">
      <c r="L115" s="1" t="s">
        <v>882</v>
      </c>
      <c r="M115" s="120">
        <v>5</v>
      </c>
      <c r="N115" s="11" t="s">
        <v>584</v>
      </c>
      <c r="O115" s="11" t="s">
        <v>252</v>
      </c>
      <c r="P115" s="11" t="s">
        <v>304</v>
      </c>
      <c r="R115" s="141">
        <f>3+26/60</f>
        <v>3.4333333333333336</v>
      </c>
      <c r="S115" s="1">
        <v>376</v>
      </c>
    </row>
    <row r="116" spans="2:19" x14ac:dyDescent="0.35">
      <c r="C116" s="11" t="s">
        <v>3</v>
      </c>
      <c r="D116" s="11" t="s">
        <v>1</v>
      </c>
      <c r="E116" s="11" t="s">
        <v>219</v>
      </c>
      <c r="F116" s="11" t="s">
        <v>244</v>
      </c>
      <c r="I116" s="11"/>
      <c r="J116" s="11" t="s">
        <v>244</v>
      </c>
      <c r="L116" s="1" t="s">
        <v>883</v>
      </c>
      <c r="M116" s="120">
        <v>6</v>
      </c>
      <c r="N116" s="11" t="s">
        <v>584</v>
      </c>
      <c r="O116" s="11" t="s">
        <v>252</v>
      </c>
      <c r="P116" s="11" t="s">
        <v>145</v>
      </c>
      <c r="R116" s="141">
        <f>4+7/60</f>
        <v>4.1166666666666663</v>
      </c>
      <c r="S116">
        <v>461</v>
      </c>
    </row>
    <row r="117" spans="2:19" x14ac:dyDescent="0.35">
      <c r="C117" s="126"/>
      <c r="D117" s="126"/>
      <c r="E117" s="126"/>
      <c r="F117" s="126"/>
      <c r="L117" s="1" t="s">
        <v>884</v>
      </c>
      <c r="M117" s="120">
        <v>7</v>
      </c>
      <c r="N117" s="11" t="s">
        <v>584</v>
      </c>
      <c r="O117" s="11" t="s">
        <v>252</v>
      </c>
      <c r="P117" s="11" t="s">
        <v>166</v>
      </c>
      <c r="R117" s="141">
        <f>35/60</f>
        <v>0.58333333333333337</v>
      </c>
      <c r="S117">
        <v>44</v>
      </c>
    </row>
    <row r="118" spans="2:19" x14ac:dyDescent="0.35">
      <c r="B118" s="126">
        <v>26</v>
      </c>
      <c r="C118" s="139" t="s">
        <v>915</v>
      </c>
      <c r="D118" s="126"/>
      <c r="E118" s="126"/>
      <c r="F118" s="126"/>
      <c r="L118" s="1" t="s">
        <v>885</v>
      </c>
      <c r="M118" s="120">
        <v>8</v>
      </c>
      <c r="N118" s="11" t="s">
        <v>584</v>
      </c>
      <c r="O118" s="11" t="s">
        <v>252</v>
      </c>
      <c r="P118" s="11" t="s">
        <v>83</v>
      </c>
      <c r="R118" s="141">
        <f t="shared" ref="R118:R120" si="0">4+10/60</f>
        <v>4.166666666666667</v>
      </c>
      <c r="S118" s="1">
        <v>475</v>
      </c>
    </row>
    <row r="119" spans="2:19" x14ac:dyDescent="0.35">
      <c r="C119" s="1"/>
      <c r="D119" s="1"/>
      <c r="L119" s="1" t="s">
        <v>886</v>
      </c>
      <c r="M119" s="120">
        <v>9</v>
      </c>
      <c r="N119" s="11" t="s">
        <v>584</v>
      </c>
      <c r="O119" s="11" t="s">
        <v>252</v>
      </c>
      <c r="P119" s="11" t="s">
        <v>83</v>
      </c>
      <c r="R119" s="141">
        <f t="shared" si="0"/>
        <v>4.166666666666667</v>
      </c>
      <c r="S119" s="1">
        <v>475</v>
      </c>
    </row>
    <row r="120" spans="2:19" x14ac:dyDescent="0.35">
      <c r="C120" s="11" t="s">
        <v>24</v>
      </c>
      <c r="D120" s="11" t="s">
        <v>1</v>
      </c>
      <c r="E120" s="11" t="s">
        <v>268</v>
      </c>
      <c r="F120" s="11" t="s">
        <v>742</v>
      </c>
      <c r="I120" s="11"/>
      <c r="J120" s="11" t="s">
        <v>742</v>
      </c>
      <c r="L120" s="1" t="s">
        <v>887</v>
      </c>
      <c r="M120" s="120">
        <v>10</v>
      </c>
      <c r="N120" s="11" t="s">
        <v>584</v>
      </c>
      <c r="O120" s="11" t="s">
        <v>252</v>
      </c>
      <c r="P120" s="11" t="s">
        <v>83</v>
      </c>
      <c r="R120" s="141">
        <f t="shared" si="0"/>
        <v>4.166666666666667</v>
      </c>
      <c r="S120" s="1">
        <v>475</v>
      </c>
    </row>
    <row r="121" spans="2:19" x14ac:dyDescent="0.35">
      <c r="L121" s="1" t="s">
        <v>888</v>
      </c>
      <c r="M121" s="120">
        <v>11</v>
      </c>
      <c r="N121" s="11" t="s">
        <v>584</v>
      </c>
      <c r="O121" s="11" t="s">
        <v>252</v>
      </c>
      <c r="P121" s="11" t="s">
        <v>153</v>
      </c>
      <c r="R121" s="141">
        <f>1+4/60</f>
        <v>1.0666666666666667</v>
      </c>
      <c r="S121" s="1">
        <v>87</v>
      </c>
    </row>
    <row r="122" spans="2:19" x14ac:dyDescent="0.35">
      <c r="B122" s="126">
        <v>27</v>
      </c>
      <c r="C122" s="139" t="s">
        <v>934</v>
      </c>
      <c r="L122" s="1" t="s">
        <v>889</v>
      </c>
      <c r="M122" s="120">
        <v>12</v>
      </c>
      <c r="N122" s="11" t="s">
        <v>584</v>
      </c>
      <c r="O122" s="11" t="s">
        <v>252</v>
      </c>
      <c r="P122" s="11" t="s">
        <v>153</v>
      </c>
      <c r="R122" s="141">
        <f>1+4/60</f>
        <v>1.0666666666666667</v>
      </c>
      <c r="S122" s="1">
        <v>87</v>
      </c>
    </row>
    <row r="123" spans="2:19" x14ac:dyDescent="0.35">
      <c r="L123" s="1" t="s">
        <v>890</v>
      </c>
      <c r="M123" s="120">
        <v>13</v>
      </c>
      <c r="N123" s="11" t="s">
        <v>584</v>
      </c>
      <c r="O123" s="11" t="s">
        <v>252</v>
      </c>
      <c r="P123" s="11" t="s">
        <v>166</v>
      </c>
      <c r="R123" s="141">
        <f>35/60</f>
        <v>0.58333333333333337</v>
      </c>
      <c r="S123" s="1">
        <v>44</v>
      </c>
    </row>
    <row r="124" spans="2:19" x14ac:dyDescent="0.35">
      <c r="C124" s="11" t="s">
        <v>25</v>
      </c>
      <c r="D124" s="11" t="s">
        <v>1</v>
      </c>
      <c r="E124" s="11" t="s">
        <v>254</v>
      </c>
      <c r="F124" s="11" t="s">
        <v>83</v>
      </c>
      <c r="I124" s="11"/>
      <c r="J124" s="11" t="s">
        <v>83</v>
      </c>
      <c r="L124" s="1" t="s">
        <v>891</v>
      </c>
      <c r="M124" s="120">
        <v>14</v>
      </c>
      <c r="N124" s="11" t="s">
        <v>584</v>
      </c>
      <c r="O124" s="11" t="s">
        <v>252</v>
      </c>
      <c r="P124" s="11" t="s">
        <v>89</v>
      </c>
      <c r="R124" s="141">
        <f>3+9/60</f>
        <v>3.15</v>
      </c>
      <c r="S124" s="1">
        <v>341</v>
      </c>
    </row>
    <row r="125" spans="2:19" x14ac:dyDescent="0.35">
      <c r="L125" s="1" t="s">
        <v>892</v>
      </c>
      <c r="M125" s="120">
        <v>15</v>
      </c>
      <c r="N125" s="11" t="s">
        <v>584</v>
      </c>
      <c r="O125" s="11" t="s">
        <v>252</v>
      </c>
      <c r="P125" s="11" t="s">
        <v>83</v>
      </c>
      <c r="R125" s="141">
        <f>4+10/60</f>
        <v>4.166666666666667</v>
      </c>
      <c r="S125" s="1">
        <v>475</v>
      </c>
    </row>
    <row r="126" spans="2:19" x14ac:dyDescent="0.35">
      <c r="L126" s="1" t="s">
        <v>893</v>
      </c>
      <c r="M126" s="120">
        <v>16</v>
      </c>
      <c r="N126" s="11" t="s">
        <v>584</v>
      </c>
      <c r="O126" s="11" t="s">
        <v>252</v>
      </c>
      <c r="P126" s="124" t="s">
        <v>304</v>
      </c>
      <c r="R126" s="141">
        <f>3+26/60</f>
        <v>3.4333333333333336</v>
      </c>
      <c r="S126" s="1">
        <v>376</v>
      </c>
    </row>
    <row r="127" spans="2:19" x14ac:dyDescent="0.35">
      <c r="L127" s="1" t="s">
        <v>894</v>
      </c>
      <c r="M127" s="120">
        <v>17</v>
      </c>
      <c r="N127" s="11" t="s">
        <v>584</v>
      </c>
      <c r="O127" s="11" t="s">
        <v>252</v>
      </c>
      <c r="P127" s="1"/>
      <c r="R127" s="141">
        <f>4+55/60</f>
        <v>4.916666666666667</v>
      </c>
      <c r="S127">
        <v>554</v>
      </c>
    </row>
    <row r="128" spans="2:19" x14ac:dyDescent="0.35">
      <c r="L128" s="1" t="s">
        <v>895</v>
      </c>
      <c r="M128" s="120">
        <v>18</v>
      </c>
      <c r="N128" s="11" t="s">
        <v>584</v>
      </c>
      <c r="O128" s="11" t="s">
        <v>252</v>
      </c>
      <c r="P128" s="1"/>
      <c r="R128" s="141">
        <f>4+55/60</f>
        <v>4.916666666666667</v>
      </c>
      <c r="S128">
        <v>554</v>
      </c>
    </row>
    <row r="129" spans="11:19" x14ac:dyDescent="0.35">
      <c r="K129">
        <v>2</v>
      </c>
      <c r="L129" s="117" t="s">
        <v>878</v>
      </c>
      <c r="M129" s="120">
        <v>1</v>
      </c>
      <c r="N129" s="11" t="s">
        <v>177</v>
      </c>
      <c r="O129" s="11" t="s">
        <v>252</v>
      </c>
      <c r="P129" s="11" t="s">
        <v>83</v>
      </c>
      <c r="R129" s="141">
        <f>4+21/60</f>
        <v>4.3499999999999996</v>
      </c>
      <c r="S129">
        <v>496</v>
      </c>
    </row>
    <row r="130" spans="11:19" x14ac:dyDescent="0.35">
      <c r="L130" s="117" t="s">
        <v>879</v>
      </c>
      <c r="M130" s="120">
        <v>2</v>
      </c>
      <c r="N130" s="11" t="s">
        <v>177</v>
      </c>
      <c r="O130" s="11" t="s">
        <v>252</v>
      </c>
      <c r="P130" s="11" t="s">
        <v>153</v>
      </c>
      <c r="R130" s="141">
        <f>48/60</f>
        <v>0.8</v>
      </c>
      <c r="S130">
        <v>60</v>
      </c>
    </row>
    <row r="131" spans="11:19" x14ac:dyDescent="0.35">
      <c r="L131" s="1" t="s">
        <v>880</v>
      </c>
      <c r="M131" s="120">
        <v>3</v>
      </c>
      <c r="N131" s="11" t="s">
        <v>177</v>
      </c>
      <c r="O131" s="11" t="s">
        <v>252</v>
      </c>
      <c r="P131" s="11" t="s">
        <v>304</v>
      </c>
      <c r="R131" s="141">
        <f>3+51/60</f>
        <v>3.85</v>
      </c>
      <c r="S131">
        <v>431</v>
      </c>
    </row>
    <row r="132" spans="11:19" x14ac:dyDescent="0.35">
      <c r="L132" s="1" t="s">
        <v>881</v>
      </c>
      <c r="M132" s="120">
        <v>4</v>
      </c>
      <c r="N132" s="11" t="s">
        <v>177</v>
      </c>
      <c r="O132" s="11" t="s">
        <v>252</v>
      </c>
      <c r="P132" s="11" t="s">
        <v>89</v>
      </c>
      <c r="R132" s="141">
        <f>2+54/60</f>
        <v>2.9</v>
      </c>
      <c r="S132">
        <v>315</v>
      </c>
    </row>
    <row r="133" spans="11:19" x14ac:dyDescent="0.35">
      <c r="L133" s="1" t="s">
        <v>882</v>
      </c>
      <c r="M133" s="120">
        <v>5</v>
      </c>
      <c r="N133" s="11" t="s">
        <v>177</v>
      </c>
      <c r="O133" s="11" t="s">
        <v>252</v>
      </c>
      <c r="P133" s="11" t="s">
        <v>304</v>
      </c>
      <c r="R133" s="141">
        <f>3+51/60</f>
        <v>3.85</v>
      </c>
      <c r="S133" s="1">
        <v>431</v>
      </c>
    </row>
    <row r="134" spans="11:19" x14ac:dyDescent="0.35">
      <c r="L134" s="1" t="s">
        <v>883</v>
      </c>
      <c r="M134" s="120">
        <v>6</v>
      </c>
      <c r="N134" s="11" t="s">
        <v>177</v>
      </c>
      <c r="O134" s="11" t="s">
        <v>252</v>
      </c>
      <c r="P134" s="11" t="s">
        <v>145</v>
      </c>
      <c r="R134" s="141">
        <f>4+4/60</f>
        <v>4.0666666666666664</v>
      </c>
      <c r="S134">
        <v>457</v>
      </c>
    </row>
    <row r="135" spans="11:19" x14ac:dyDescent="0.35">
      <c r="L135" s="1" t="s">
        <v>884</v>
      </c>
      <c r="M135" s="120">
        <v>7</v>
      </c>
      <c r="N135" s="11" t="s">
        <v>177</v>
      </c>
      <c r="O135" s="11" t="s">
        <v>252</v>
      </c>
      <c r="P135" s="11" t="s">
        <v>166</v>
      </c>
      <c r="R135" s="141">
        <f>43/60</f>
        <v>0.71666666666666667</v>
      </c>
      <c r="S135">
        <v>61</v>
      </c>
    </row>
    <row r="136" spans="11:19" x14ac:dyDescent="0.35">
      <c r="L136" s="1" t="s">
        <v>885</v>
      </c>
      <c r="M136" s="120">
        <v>8</v>
      </c>
      <c r="N136" s="11" t="s">
        <v>177</v>
      </c>
      <c r="O136" s="11" t="s">
        <v>252</v>
      </c>
      <c r="P136" s="11" t="s">
        <v>83</v>
      </c>
      <c r="R136" s="141">
        <f>4+21/60</f>
        <v>4.3499999999999996</v>
      </c>
      <c r="S136" s="1">
        <v>496</v>
      </c>
    </row>
    <row r="137" spans="11:19" x14ac:dyDescent="0.35">
      <c r="L137" s="1" t="s">
        <v>886</v>
      </c>
      <c r="M137" s="120">
        <v>9</v>
      </c>
      <c r="N137" s="11" t="s">
        <v>177</v>
      </c>
      <c r="O137" s="11" t="s">
        <v>252</v>
      </c>
      <c r="P137" s="11" t="s">
        <v>83</v>
      </c>
      <c r="R137" s="141">
        <f>4+21/60</f>
        <v>4.3499999999999996</v>
      </c>
      <c r="S137" s="1">
        <v>496</v>
      </c>
    </row>
    <row r="138" spans="11:19" x14ac:dyDescent="0.35">
      <c r="L138" s="1" t="s">
        <v>887</v>
      </c>
      <c r="M138" s="120">
        <v>10</v>
      </c>
      <c r="N138" s="11" t="s">
        <v>177</v>
      </c>
      <c r="O138" s="11" t="s">
        <v>252</v>
      </c>
      <c r="P138" s="11" t="s">
        <v>83</v>
      </c>
      <c r="R138" s="141">
        <f>4+21/60</f>
        <v>4.3499999999999996</v>
      </c>
      <c r="S138" s="1">
        <v>496</v>
      </c>
    </row>
    <row r="139" spans="11:19" x14ac:dyDescent="0.35">
      <c r="L139" s="1" t="s">
        <v>888</v>
      </c>
      <c r="M139" s="120">
        <v>11</v>
      </c>
      <c r="N139" s="11" t="s">
        <v>177</v>
      </c>
      <c r="O139" s="11" t="s">
        <v>252</v>
      </c>
      <c r="P139" s="11" t="s">
        <v>153</v>
      </c>
      <c r="R139" s="141">
        <f>48/60</f>
        <v>0.8</v>
      </c>
      <c r="S139" s="1">
        <v>60</v>
      </c>
    </row>
    <row r="140" spans="11:19" x14ac:dyDescent="0.35">
      <c r="L140" s="1" t="s">
        <v>889</v>
      </c>
      <c r="M140" s="120">
        <v>12</v>
      </c>
      <c r="N140" s="11" t="s">
        <v>177</v>
      </c>
      <c r="O140" s="11" t="s">
        <v>252</v>
      </c>
      <c r="P140" s="11" t="s">
        <v>153</v>
      </c>
      <c r="R140" s="141">
        <f>48/60</f>
        <v>0.8</v>
      </c>
      <c r="S140" s="1">
        <v>60</v>
      </c>
    </row>
    <row r="141" spans="11:19" x14ac:dyDescent="0.35">
      <c r="L141" s="1" t="s">
        <v>890</v>
      </c>
      <c r="M141" s="120">
        <v>13</v>
      </c>
      <c r="N141" s="11" t="s">
        <v>177</v>
      </c>
      <c r="O141" s="11" t="s">
        <v>252</v>
      </c>
      <c r="P141" s="11" t="s">
        <v>166</v>
      </c>
      <c r="R141" s="141">
        <f>43/60</f>
        <v>0.71666666666666667</v>
      </c>
      <c r="S141" s="1">
        <v>61</v>
      </c>
    </row>
    <row r="142" spans="11:19" x14ac:dyDescent="0.35">
      <c r="L142" s="1" t="s">
        <v>891</v>
      </c>
      <c r="M142" s="120">
        <v>14</v>
      </c>
      <c r="N142" s="11" t="s">
        <v>177</v>
      </c>
      <c r="O142" s="11" t="s">
        <v>252</v>
      </c>
      <c r="P142" s="11" t="s">
        <v>89</v>
      </c>
      <c r="R142" s="141">
        <f>2+54/60</f>
        <v>2.9</v>
      </c>
      <c r="S142" s="1">
        <v>315</v>
      </c>
    </row>
    <row r="143" spans="11:19" x14ac:dyDescent="0.35">
      <c r="L143" s="1" t="s">
        <v>892</v>
      </c>
      <c r="M143" s="120">
        <v>15</v>
      </c>
      <c r="N143" s="11" t="s">
        <v>177</v>
      </c>
      <c r="O143" s="11" t="s">
        <v>252</v>
      </c>
      <c r="P143" s="11" t="s">
        <v>83</v>
      </c>
      <c r="R143" s="141">
        <f>4+21/60</f>
        <v>4.3499999999999996</v>
      </c>
      <c r="S143" s="1">
        <v>496</v>
      </c>
    </row>
    <row r="144" spans="11:19" x14ac:dyDescent="0.35">
      <c r="L144" s="1" t="s">
        <v>893</v>
      </c>
      <c r="M144" s="120">
        <v>16</v>
      </c>
      <c r="N144" s="11" t="s">
        <v>177</v>
      </c>
      <c r="O144" s="11" t="s">
        <v>252</v>
      </c>
      <c r="P144" s="124" t="s">
        <v>304</v>
      </c>
      <c r="R144" s="141">
        <f>3+51/60</f>
        <v>3.85</v>
      </c>
      <c r="S144" s="1">
        <v>431</v>
      </c>
    </row>
    <row r="145" spans="11:19" x14ac:dyDescent="0.35">
      <c r="L145" s="1" t="s">
        <v>894</v>
      </c>
      <c r="M145" s="120">
        <v>17</v>
      </c>
      <c r="N145" s="11" t="s">
        <v>177</v>
      </c>
      <c r="O145" s="11" t="s">
        <v>252</v>
      </c>
      <c r="P145" s="1"/>
      <c r="R145" s="141">
        <f>5+3/60</f>
        <v>5.05</v>
      </c>
      <c r="S145">
        <v>574</v>
      </c>
    </row>
    <row r="146" spans="11:19" x14ac:dyDescent="0.35">
      <c r="L146" s="1" t="s">
        <v>895</v>
      </c>
      <c r="M146" s="120">
        <v>18</v>
      </c>
      <c r="N146" s="11" t="s">
        <v>177</v>
      </c>
      <c r="O146" s="11" t="s">
        <v>252</v>
      </c>
      <c r="P146" s="1"/>
      <c r="R146" s="141">
        <f>5+3/60</f>
        <v>5.05</v>
      </c>
      <c r="S146">
        <v>574</v>
      </c>
    </row>
    <row r="147" spans="11:19" x14ac:dyDescent="0.35">
      <c r="K147">
        <v>3</v>
      </c>
      <c r="L147" s="137" t="s">
        <v>878</v>
      </c>
      <c r="M147" s="120">
        <v>1</v>
      </c>
      <c r="N147" s="11" t="s">
        <v>153</v>
      </c>
      <c r="O147" s="11" t="s">
        <v>252</v>
      </c>
      <c r="P147" s="11" t="s">
        <v>83</v>
      </c>
      <c r="R147" s="141">
        <f>3+52/60</f>
        <v>3.8666666666666667</v>
      </c>
      <c r="S147" s="1">
        <v>429</v>
      </c>
    </row>
    <row r="148" spans="11:19" x14ac:dyDescent="0.35">
      <c r="L148" s="137" t="s">
        <v>879</v>
      </c>
      <c r="M148" s="120">
        <v>2</v>
      </c>
      <c r="N148" s="11" t="s">
        <v>153</v>
      </c>
      <c r="O148" s="1"/>
      <c r="P148" s="1"/>
      <c r="R148" s="141">
        <v>0</v>
      </c>
      <c r="S148" s="1">
        <v>0</v>
      </c>
    </row>
    <row r="149" spans="11:19" x14ac:dyDescent="0.35">
      <c r="L149" s="138" t="s">
        <v>880</v>
      </c>
      <c r="M149" s="120">
        <v>3</v>
      </c>
      <c r="N149" s="11" t="s">
        <v>153</v>
      </c>
      <c r="O149" s="11" t="s">
        <v>252</v>
      </c>
      <c r="P149" s="11" t="s">
        <v>304</v>
      </c>
      <c r="R149" s="141">
        <v>4</v>
      </c>
      <c r="S149" s="1">
        <v>425</v>
      </c>
    </row>
    <row r="150" spans="11:19" x14ac:dyDescent="0.35">
      <c r="L150" s="138" t="s">
        <v>881</v>
      </c>
      <c r="M150" s="120">
        <v>4</v>
      </c>
      <c r="N150" s="11" t="s">
        <v>153</v>
      </c>
      <c r="O150" s="11" t="s">
        <v>252</v>
      </c>
      <c r="P150" s="11" t="s">
        <v>89</v>
      </c>
      <c r="R150" s="141">
        <f>2+32/60</f>
        <v>2.5333333333333332</v>
      </c>
      <c r="S150" s="1">
        <v>263</v>
      </c>
    </row>
    <row r="151" spans="11:19" x14ac:dyDescent="0.35">
      <c r="L151" s="138" t="s">
        <v>882</v>
      </c>
      <c r="M151" s="120">
        <v>5</v>
      </c>
      <c r="N151" s="11" t="s">
        <v>153</v>
      </c>
      <c r="O151" s="11" t="s">
        <v>252</v>
      </c>
      <c r="P151" s="11" t="s">
        <v>304</v>
      </c>
      <c r="R151" s="141">
        <v>4</v>
      </c>
      <c r="S151" s="1">
        <v>425</v>
      </c>
    </row>
    <row r="152" spans="11:19" x14ac:dyDescent="0.35">
      <c r="L152" s="138" t="s">
        <v>883</v>
      </c>
      <c r="M152" s="120">
        <v>6</v>
      </c>
      <c r="N152" s="11" t="s">
        <v>153</v>
      </c>
      <c r="O152" s="11" t="s">
        <v>252</v>
      </c>
      <c r="P152" s="11" t="s">
        <v>145</v>
      </c>
      <c r="R152" s="141">
        <f>3+34/60</f>
        <v>3.5666666666666664</v>
      </c>
      <c r="S152" s="1">
        <v>394</v>
      </c>
    </row>
    <row r="153" spans="11:19" x14ac:dyDescent="0.35">
      <c r="L153" s="138" t="s">
        <v>884</v>
      </c>
      <c r="M153" s="120">
        <v>7</v>
      </c>
      <c r="N153" s="11" t="s">
        <v>153</v>
      </c>
      <c r="O153" s="11" t="s">
        <v>252</v>
      </c>
      <c r="P153" s="11" t="s">
        <v>166</v>
      </c>
      <c r="R153" s="141">
        <f>1+7/60</f>
        <v>1.1166666666666667</v>
      </c>
      <c r="S153" s="142" t="s">
        <v>959</v>
      </c>
    </row>
    <row r="154" spans="11:19" x14ac:dyDescent="0.35">
      <c r="L154" s="138" t="s">
        <v>885</v>
      </c>
      <c r="M154" s="120">
        <v>8</v>
      </c>
      <c r="N154" s="11" t="s">
        <v>153</v>
      </c>
      <c r="O154" s="11" t="s">
        <v>252</v>
      </c>
      <c r="P154" s="11" t="s">
        <v>83</v>
      </c>
      <c r="R154" s="141">
        <f>3+52/60</f>
        <v>3.8666666666666667</v>
      </c>
      <c r="S154" s="1">
        <v>429</v>
      </c>
    </row>
    <row r="155" spans="11:19" x14ac:dyDescent="0.35">
      <c r="L155" s="138" t="s">
        <v>886</v>
      </c>
      <c r="M155" s="120">
        <v>9</v>
      </c>
      <c r="N155" s="11" t="s">
        <v>153</v>
      </c>
      <c r="O155" s="11" t="s">
        <v>252</v>
      </c>
      <c r="P155" s="11" t="s">
        <v>83</v>
      </c>
      <c r="R155" s="141">
        <f>3+52/60</f>
        <v>3.8666666666666667</v>
      </c>
      <c r="S155" s="1">
        <v>429</v>
      </c>
    </row>
    <row r="156" spans="11:19" x14ac:dyDescent="0.35">
      <c r="L156" s="138" t="s">
        <v>887</v>
      </c>
      <c r="M156" s="120">
        <v>10</v>
      </c>
      <c r="N156" s="11" t="s">
        <v>153</v>
      </c>
      <c r="O156" s="11" t="s">
        <v>252</v>
      </c>
      <c r="P156" s="11" t="s">
        <v>83</v>
      </c>
      <c r="R156" s="141">
        <f>3+52/60</f>
        <v>3.8666666666666667</v>
      </c>
      <c r="S156" s="1">
        <v>429</v>
      </c>
    </row>
    <row r="157" spans="11:19" x14ac:dyDescent="0.35">
      <c r="L157" s="138" t="s">
        <v>888</v>
      </c>
      <c r="M157" s="120">
        <v>11</v>
      </c>
      <c r="N157" s="11" t="s">
        <v>153</v>
      </c>
      <c r="O157" s="1"/>
      <c r="P157" s="1"/>
      <c r="R157" s="141">
        <v>0</v>
      </c>
      <c r="S157" s="1">
        <v>0</v>
      </c>
    </row>
    <row r="158" spans="11:19" x14ac:dyDescent="0.35">
      <c r="L158" s="138" t="s">
        <v>889</v>
      </c>
      <c r="M158" s="120">
        <v>12</v>
      </c>
      <c r="N158" s="11" t="s">
        <v>153</v>
      </c>
      <c r="O158" s="11" t="s">
        <v>252</v>
      </c>
      <c r="P158" s="11" t="s">
        <v>153</v>
      </c>
      <c r="R158" s="141">
        <v>0</v>
      </c>
      <c r="S158" s="1">
        <v>0</v>
      </c>
    </row>
    <row r="159" spans="11:19" x14ac:dyDescent="0.35">
      <c r="L159" s="138" t="s">
        <v>890</v>
      </c>
      <c r="M159" s="120">
        <v>13</v>
      </c>
      <c r="N159" s="11" t="s">
        <v>153</v>
      </c>
      <c r="O159" s="11" t="s">
        <v>252</v>
      </c>
      <c r="P159" s="11" t="s">
        <v>166</v>
      </c>
      <c r="R159" s="141">
        <f>1+7/60</f>
        <v>1.1166666666666667</v>
      </c>
      <c r="S159" s="142" t="s">
        <v>959</v>
      </c>
    </row>
    <row r="160" spans="11:19" x14ac:dyDescent="0.35">
      <c r="L160" s="138" t="s">
        <v>891</v>
      </c>
      <c r="M160" s="120">
        <v>14</v>
      </c>
      <c r="N160" s="11" t="s">
        <v>153</v>
      </c>
      <c r="O160" s="11" t="s">
        <v>252</v>
      </c>
      <c r="P160" s="11" t="s">
        <v>89</v>
      </c>
      <c r="R160" s="141">
        <f>2+32/60</f>
        <v>2.5333333333333332</v>
      </c>
      <c r="S160" s="1">
        <v>263</v>
      </c>
    </row>
    <row r="161" spans="11:19" x14ac:dyDescent="0.35">
      <c r="L161" s="138" t="s">
        <v>892</v>
      </c>
      <c r="M161" s="120">
        <v>15</v>
      </c>
      <c r="N161" s="11" t="s">
        <v>153</v>
      </c>
      <c r="O161" s="11" t="s">
        <v>252</v>
      </c>
      <c r="P161" s="11" t="s">
        <v>83</v>
      </c>
      <c r="R161" s="141">
        <f>3+52/60</f>
        <v>3.8666666666666667</v>
      </c>
      <c r="S161" s="1">
        <v>429</v>
      </c>
    </row>
    <row r="162" spans="11:19" x14ac:dyDescent="0.35">
      <c r="L162" s="138" t="s">
        <v>893</v>
      </c>
      <c r="M162" s="120">
        <v>16</v>
      </c>
      <c r="N162" s="11" t="s">
        <v>153</v>
      </c>
      <c r="O162" s="11" t="s">
        <v>252</v>
      </c>
      <c r="P162" s="124" t="s">
        <v>304</v>
      </c>
      <c r="R162" s="141">
        <v>4</v>
      </c>
      <c r="S162" s="1">
        <v>425</v>
      </c>
    </row>
    <row r="163" spans="11:19" x14ac:dyDescent="0.35">
      <c r="L163" s="138" t="s">
        <v>894</v>
      </c>
      <c r="M163" s="120">
        <v>17</v>
      </c>
      <c r="N163" s="11" t="s">
        <v>153</v>
      </c>
      <c r="O163" s="11" t="s">
        <v>252</v>
      </c>
      <c r="R163" s="141">
        <f>4+26/60</f>
        <v>4.4333333333333336</v>
      </c>
      <c r="S163" s="1">
        <v>506</v>
      </c>
    </row>
    <row r="164" spans="11:19" x14ac:dyDescent="0.35">
      <c r="L164" s="138" t="s">
        <v>895</v>
      </c>
      <c r="M164" s="120">
        <v>18</v>
      </c>
      <c r="N164" s="11" t="s">
        <v>153</v>
      </c>
      <c r="O164" s="11" t="s">
        <v>252</v>
      </c>
      <c r="R164" s="141">
        <f>4+26/60</f>
        <v>4.4333333333333336</v>
      </c>
      <c r="S164" s="1">
        <v>506</v>
      </c>
    </row>
    <row r="165" spans="11:19" x14ac:dyDescent="0.35">
      <c r="K165">
        <v>4</v>
      </c>
      <c r="L165" s="137" t="s">
        <v>878</v>
      </c>
      <c r="M165" s="120">
        <v>1</v>
      </c>
      <c r="N165" s="11" t="s">
        <v>176</v>
      </c>
      <c r="O165" s="11" t="s">
        <v>252</v>
      </c>
      <c r="P165" s="11" t="s">
        <v>83</v>
      </c>
      <c r="R165" s="141">
        <f>3+8/60</f>
        <v>3.1333333333333333</v>
      </c>
      <c r="S165">
        <v>364</v>
      </c>
    </row>
    <row r="166" spans="11:19" x14ac:dyDescent="0.35">
      <c r="L166" s="137" t="s">
        <v>879</v>
      </c>
      <c r="M166" s="120">
        <v>2</v>
      </c>
      <c r="N166" s="11" t="s">
        <v>176</v>
      </c>
      <c r="O166" s="11" t="s">
        <v>252</v>
      </c>
      <c r="P166" s="11" t="s">
        <v>153</v>
      </c>
      <c r="R166" s="141">
        <f>1+2/60</f>
        <v>1.0333333333333334</v>
      </c>
      <c r="S166">
        <v>87</v>
      </c>
    </row>
    <row r="167" spans="11:19" x14ac:dyDescent="0.35">
      <c r="L167" s="138" t="s">
        <v>880</v>
      </c>
      <c r="M167" s="120">
        <v>3</v>
      </c>
      <c r="N167" s="11" t="s">
        <v>176</v>
      </c>
      <c r="O167" s="11" t="s">
        <v>252</v>
      </c>
      <c r="P167" s="11" t="s">
        <v>304</v>
      </c>
      <c r="R167" s="141">
        <f>4+40/60</f>
        <v>4.666666666666667</v>
      </c>
      <c r="S167">
        <v>506</v>
      </c>
    </row>
    <row r="168" spans="11:19" x14ac:dyDescent="0.35">
      <c r="L168" s="138" t="s">
        <v>881</v>
      </c>
      <c r="M168" s="120">
        <v>4</v>
      </c>
      <c r="N168" s="11" t="s">
        <v>176</v>
      </c>
      <c r="O168" s="11" t="s">
        <v>252</v>
      </c>
      <c r="P168" s="11" t="s">
        <v>89</v>
      </c>
      <c r="R168" s="141">
        <f>1+45/60</f>
        <v>1.75</v>
      </c>
      <c r="S168">
        <v>181</v>
      </c>
    </row>
    <row r="169" spans="11:19" x14ac:dyDescent="0.35">
      <c r="L169" s="138" t="s">
        <v>882</v>
      </c>
      <c r="M169" s="120">
        <v>5</v>
      </c>
      <c r="N169" s="11" t="s">
        <v>176</v>
      </c>
      <c r="O169" s="11" t="s">
        <v>252</v>
      </c>
      <c r="P169" s="11" t="s">
        <v>304</v>
      </c>
      <c r="R169" s="141">
        <f>4+40/60</f>
        <v>4.666666666666667</v>
      </c>
      <c r="S169" s="1">
        <v>506</v>
      </c>
    </row>
    <row r="170" spans="11:19" x14ac:dyDescent="0.35">
      <c r="L170" s="138" t="s">
        <v>883</v>
      </c>
      <c r="M170" s="120">
        <v>6</v>
      </c>
      <c r="N170" s="11" t="s">
        <v>176</v>
      </c>
      <c r="O170" s="11" t="s">
        <v>252</v>
      </c>
      <c r="P170" s="11" t="s">
        <v>145</v>
      </c>
      <c r="R170" s="141">
        <f>2+56/60</f>
        <v>2.9333333333333336</v>
      </c>
      <c r="S170">
        <v>331</v>
      </c>
    </row>
    <row r="171" spans="11:19" x14ac:dyDescent="0.35">
      <c r="L171" s="138" t="s">
        <v>884</v>
      </c>
      <c r="M171" s="120">
        <v>7</v>
      </c>
      <c r="N171" s="11" t="s">
        <v>176</v>
      </c>
      <c r="O171" s="11" t="s">
        <v>252</v>
      </c>
      <c r="P171" s="11" t="s">
        <v>166</v>
      </c>
      <c r="R171" s="141">
        <f>1+46/60</f>
        <v>1.7666666666666666</v>
      </c>
      <c r="S171">
        <v>172</v>
      </c>
    </row>
    <row r="172" spans="11:19" x14ac:dyDescent="0.35">
      <c r="L172" s="138" t="s">
        <v>885</v>
      </c>
      <c r="M172" s="120">
        <v>8</v>
      </c>
      <c r="N172" s="11" t="s">
        <v>176</v>
      </c>
      <c r="O172" s="11" t="s">
        <v>252</v>
      </c>
      <c r="P172" s="11" t="s">
        <v>83</v>
      </c>
      <c r="R172" s="141">
        <f>3+8/60</f>
        <v>3.1333333333333333</v>
      </c>
      <c r="S172" s="1">
        <v>364</v>
      </c>
    </row>
    <row r="173" spans="11:19" x14ac:dyDescent="0.35">
      <c r="L173" s="138" t="s">
        <v>886</v>
      </c>
      <c r="M173" s="120">
        <v>9</v>
      </c>
      <c r="N173" s="11" t="s">
        <v>176</v>
      </c>
      <c r="O173" s="11" t="s">
        <v>252</v>
      </c>
      <c r="P173" s="11" t="s">
        <v>83</v>
      </c>
      <c r="R173" s="141">
        <f>3+8/60</f>
        <v>3.1333333333333333</v>
      </c>
      <c r="S173" s="1">
        <v>364</v>
      </c>
    </row>
    <row r="174" spans="11:19" x14ac:dyDescent="0.35">
      <c r="L174" s="138" t="s">
        <v>887</v>
      </c>
      <c r="M174" s="120">
        <v>10</v>
      </c>
      <c r="N174" s="11" t="s">
        <v>176</v>
      </c>
      <c r="O174" s="11" t="s">
        <v>252</v>
      </c>
      <c r="P174" s="11" t="s">
        <v>83</v>
      </c>
      <c r="R174" s="141">
        <f>3+8/60</f>
        <v>3.1333333333333333</v>
      </c>
      <c r="S174" s="1">
        <v>364</v>
      </c>
    </row>
    <row r="175" spans="11:19" x14ac:dyDescent="0.35">
      <c r="L175" s="138" t="s">
        <v>888</v>
      </c>
      <c r="M175" s="120">
        <v>11</v>
      </c>
      <c r="N175" s="11" t="s">
        <v>176</v>
      </c>
      <c r="O175" s="11" t="s">
        <v>252</v>
      </c>
      <c r="P175" s="11" t="s">
        <v>153</v>
      </c>
      <c r="R175" s="141">
        <f>1+2/60</f>
        <v>1.0333333333333334</v>
      </c>
      <c r="S175" s="1">
        <v>87</v>
      </c>
    </row>
    <row r="176" spans="11:19" x14ac:dyDescent="0.35">
      <c r="L176" s="138" t="s">
        <v>889</v>
      </c>
      <c r="M176" s="120">
        <v>12</v>
      </c>
      <c r="N176" s="11" t="s">
        <v>176</v>
      </c>
      <c r="O176" s="11" t="s">
        <v>252</v>
      </c>
      <c r="P176" s="11" t="s">
        <v>153</v>
      </c>
      <c r="R176" s="141">
        <f>1+2/60</f>
        <v>1.0333333333333334</v>
      </c>
      <c r="S176" s="1">
        <v>87</v>
      </c>
    </row>
    <row r="177" spans="11:19" x14ac:dyDescent="0.35">
      <c r="L177" s="138" t="s">
        <v>890</v>
      </c>
      <c r="M177" s="120">
        <v>13</v>
      </c>
      <c r="N177" s="11" t="s">
        <v>176</v>
      </c>
      <c r="O177" s="11" t="s">
        <v>252</v>
      </c>
      <c r="P177" s="11" t="s">
        <v>166</v>
      </c>
      <c r="R177" s="141">
        <f>1+46/60</f>
        <v>1.7666666666666666</v>
      </c>
      <c r="S177" s="1">
        <v>172</v>
      </c>
    </row>
    <row r="178" spans="11:19" x14ac:dyDescent="0.35">
      <c r="L178" s="138" t="s">
        <v>891</v>
      </c>
      <c r="M178" s="120">
        <v>14</v>
      </c>
      <c r="N178" s="11" t="s">
        <v>176</v>
      </c>
      <c r="O178" s="11" t="s">
        <v>252</v>
      </c>
      <c r="P178" s="11" t="s">
        <v>89</v>
      </c>
      <c r="R178" s="141">
        <f>1+45/60</f>
        <v>1.75</v>
      </c>
      <c r="S178" s="1">
        <v>181</v>
      </c>
    </row>
    <row r="179" spans="11:19" x14ac:dyDescent="0.35">
      <c r="L179" s="138" t="s">
        <v>892</v>
      </c>
      <c r="M179" s="120">
        <v>15</v>
      </c>
      <c r="N179" s="11" t="s">
        <v>176</v>
      </c>
      <c r="O179" s="11" t="s">
        <v>252</v>
      </c>
      <c r="P179" s="11" t="s">
        <v>83</v>
      </c>
      <c r="R179" s="141">
        <f>3+8/60</f>
        <v>3.1333333333333333</v>
      </c>
      <c r="S179" s="1">
        <v>364</v>
      </c>
    </row>
    <row r="180" spans="11:19" x14ac:dyDescent="0.35">
      <c r="L180" s="138" t="s">
        <v>893</v>
      </c>
      <c r="M180" s="120">
        <v>16</v>
      </c>
      <c r="N180" s="11" t="s">
        <v>176</v>
      </c>
      <c r="O180" s="11" t="s">
        <v>252</v>
      </c>
      <c r="P180" s="124" t="s">
        <v>304</v>
      </c>
      <c r="R180" s="141">
        <f>4+40/60</f>
        <v>4.666666666666667</v>
      </c>
      <c r="S180" s="1">
        <v>506</v>
      </c>
    </row>
    <row r="181" spans="11:19" x14ac:dyDescent="0.35">
      <c r="L181" s="138" t="s">
        <v>894</v>
      </c>
      <c r="M181" s="120">
        <v>17</v>
      </c>
      <c r="N181" s="11" t="s">
        <v>176</v>
      </c>
      <c r="O181" s="11" t="s">
        <v>252</v>
      </c>
      <c r="R181" s="141">
        <f>3+48/60</f>
        <v>3.8</v>
      </c>
      <c r="S181">
        <v>442</v>
      </c>
    </row>
    <row r="182" spans="11:19" x14ac:dyDescent="0.35">
      <c r="L182" s="138" t="s">
        <v>895</v>
      </c>
      <c r="M182" s="120">
        <v>18</v>
      </c>
      <c r="N182" s="11" t="s">
        <v>176</v>
      </c>
      <c r="O182" s="11" t="s">
        <v>252</v>
      </c>
      <c r="R182" s="141">
        <f>3+48/60</f>
        <v>3.8</v>
      </c>
      <c r="S182">
        <v>442</v>
      </c>
    </row>
    <row r="183" spans="11:19" x14ac:dyDescent="0.35">
      <c r="K183">
        <v>5</v>
      </c>
      <c r="L183" s="137" t="s">
        <v>878</v>
      </c>
      <c r="M183" s="120">
        <v>1</v>
      </c>
      <c r="N183" s="11" t="s">
        <v>252</v>
      </c>
      <c r="O183" s="11" t="s">
        <v>83</v>
      </c>
      <c r="R183" s="141">
        <f>54/60</f>
        <v>0.9</v>
      </c>
      <c r="S183" s="1">
        <v>92</v>
      </c>
    </row>
    <row r="184" spans="11:19" x14ac:dyDescent="0.35">
      <c r="L184" s="137" t="s">
        <v>879</v>
      </c>
      <c r="M184" s="120">
        <v>2</v>
      </c>
      <c r="N184" s="11" t="s">
        <v>252</v>
      </c>
      <c r="O184" s="11" t="s">
        <v>153</v>
      </c>
      <c r="R184" s="141">
        <f>4+21/60</f>
        <v>4.3499999999999996</v>
      </c>
      <c r="S184" s="1">
        <v>504</v>
      </c>
    </row>
    <row r="185" spans="11:19" x14ac:dyDescent="0.35">
      <c r="L185" s="138" t="s">
        <v>880</v>
      </c>
      <c r="M185" s="120">
        <v>3</v>
      </c>
      <c r="N185" s="11" t="s">
        <v>252</v>
      </c>
      <c r="O185" s="11" t="s">
        <v>304</v>
      </c>
      <c r="R185" s="141">
        <f>5+54/60</f>
        <v>5.9</v>
      </c>
      <c r="S185" s="1">
        <v>705</v>
      </c>
    </row>
    <row r="186" spans="11:19" x14ac:dyDescent="0.35">
      <c r="L186" s="138" t="s">
        <v>881</v>
      </c>
      <c r="M186" s="120">
        <v>4</v>
      </c>
      <c r="N186" s="11" t="s">
        <v>252</v>
      </c>
      <c r="O186" s="11" t="s">
        <v>89</v>
      </c>
      <c r="R186" s="141">
        <f>2+54/60</f>
        <v>2.9</v>
      </c>
      <c r="S186" s="1">
        <v>325</v>
      </c>
    </row>
    <row r="187" spans="11:19" x14ac:dyDescent="0.35">
      <c r="L187" s="138" t="s">
        <v>882</v>
      </c>
      <c r="M187" s="120">
        <v>5</v>
      </c>
      <c r="N187" s="11" t="s">
        <v>252</v>
      </c>
      <c r="O187" s="11" t="s">
        <v>304</v>
      </c>
      <c r="R187" s="141">
        <f>5+54/60</f>
        <v>5.9</v>
      </c>
      <c r="S187" s="1">
        <v>705</v>
      </c>
    </row>
    <row r="188" spans="11:19" x14ac:dyDescent="0.35">
      <c r="L188" s="138" t="s">
        <v>883</v>
      </c>
      <c r="M188" s="120">
        <v>6</v>
      </c>
      <c r="N188" s="11" t="s">
        <v>252</v>
      </c>
      <c r="O188" s="11" t="s">
        <v>145</v>
      </c>
      <c r="R188" s="141">
        <f>3+46/60</f>
        <v>3.7666666666666666</v>
      </c>
      <c r="S188" s="1">
        <v>430</v>
      </c>
    </row>
    <row r="189" spans="11:19" x14ac:dyDescent="0.35">
      <c r="L189" s="138" t="s">
        <v>884</v>
      </c>
      <c r="M189" s="120">
        <v>7</v>
      </c>
      <c r="N189" s="11" t="s">
        <v>252</v>
      </c>
      <c r="O189" s="11" t="s">
        <v>166</v>
      </c>
      <c r="R189" s="141">
        <f>5+3/60</f>
        <v>5.05</v>
      </c>
      <c r="S189" s="1">
        <v>591</v>
      </c>
    </row>
    <row r="190" spans="11:19" x14ac:dyDescent="0.35">
      <c r="L190" s="138" t="s">
        <v>885</v>
      </c>
      <c r="M190" s="120">
        <v>8</v>
      </c>
      <c r="N190" s="11" t="s">
        <v>252</v>
      </c>
      <c r="O190" s="11" t="s">
        <v>83</v>
      </c>
      <c r="R190" s="141">
        <f>54/60</f>
        <v>0.9</v>
      </c>
      <c r="S190" s="1">
        <v>92</v>
      </c>
    </row>
    <row r="191" spans="11:19" x14ac:dyDescent="0.35">
      <c r="L191" s="138" t="s">
        <v>886</v>
      </c>
      <c r="M191" s="120">
        <v>9</v>
      </c>
      <c r="N191" s="11" t="s">
        <v>252</v>
      </c>
      <c r="O191" s="11" t="s">
        <v>83</v>
      </c>
      <c r="R191" s="141">
        <f>54/60</f>
        <v>0.9</v>
      </c>
      <c r="S191" s="1">
        <v>92</v>
      </c>
    </row>
    <row r="192" spans="11:19" x14ac:dyDescent="0.35">
      <c r="L192" s="138" t="s">
        <v>887</v>
      </c>
      <c r="M192" s="120">
        <v>10</v>
      </c>
      <c r="N192" s="11" t="s">
        <v>252</v>
      </c>
      <c r="O192" s="11" t="s">
        <v>83</v>
      </c>
      <c r="R192" s="141">
        <f>54/60</f>
        <v>0.9</v>
      </c>
      <c r="S192" s="1">
        <v>92</v>
      </c>
    </row>
    <row r="193" spans="11:19" x14ac:dyDescent="0.35">
      <c r="L193" s="138" t="s">
        <v>888</v>
      </c>
      <c r="M193" s="120">
        <v>11</v>
      </c>
      <c r="N193" s="11" t="s">
        <v>252</v>
      </c>
      <c r="O193" s="11" t="s">
        <v>153</v>
      </c>
      <c r="R193" s="141">
        <f>4+21/60</f>
        <v>4.3499999999999996</v>
      </c>
      <c r="S193" s="1">
        <v>504</v>
      </c>
    </row>
    <row r="194" spans="11:19" x14ac:dyDescent="0.35">
      <c r="L194" s="138" t="s">
        <v>889</v>
      </c>
      <c r="M194" s="120">
        <v>12</v>
      </c>
      <c r="N194" s="11" t="s">
        <v>252</v>
      </c>
      <c r="O194" s="11" t="s">
        <v>153</v>
      </c>
      <c r="R194" s="141">
        <f>4+21/60</f>
        <v>4.3499999999999996</v>
      </c>
      <c r="S194" s="1">
        <v>504</v>
      </c>
    </row>
    <row r="195" spans="11:19" x14ac:dyDescent="0.35">
      <c r="L195" s="138" t="s">
        <v>890</v>
      </c>
      <c r="M195" s="120">
        <v>13</v>
      </c>
      <c r="N195" s="11" t="s">
        <v>252</v>
      </c>
      <c r="O195" s="11" t="s">
        <v>166</v>
      </c>
      <c r="R195" s="141">
        <f>5+3/60</f>
        <v>5.05</v>
      </c>
      <c r="S195" s="1">
        <v>591</v>
      </c>
    </row>
    <row r="196" spans="11:19" x14ac:dyDescent="0.35">
      <c r="L196" s="138" t="s">
        <v>891</v>
      </c>
      <c r="M196" s="120">
        <v>14</v>
      </c>
      <c r="N196" s="11" t="s">
        <v>252</v>
      </c>
      <c r="O196" s="11" t="s">
        <v>89</v>
      </c>
      <c r="R196" s="141">
        <f>2+54/60</f>
        <v>2.9</v>
      </c>
      <c r="S196" s="1">
        <v>325</v>
      </c>
    </row>
    <row r="197" spans="11:19" x14ac:dyDescent="0.35">
      <c r="L197" s="138" t="s">
        <v>892</v>
      </c>
      <c r="M197" s="120">
        <v>15</v>
      </c>
      <c r="N197" s="11" t="s">
        <v>252</v>
      </c>
      <c r="O197" s="11" t="s">
        <v>83</v>
      </c>
      <c r="R197" s="141">
        <f>54/60</f>
        <v>0.9</v>
      </c>
      <c r="S197" s="1">
        <v>92</v>
      </c>
    </row>
    <row r="198" spans="11:19" x14ac:dyDescent="0.35">
      <c r="L198" s="138" t="s">
        <v>893</v>
      </c>
      <c r="M198" s="120">
        <v>16</v>
      </c>
      <c r="N198" s="11" t="s">
        <v>252</v>
      </c>
      <c r="O198" s="124" t="s">
        <v>304</v>
      </c>
      <c r="R198" s="141">
        <f>5+54/60</f>
        <v>5.9</v>
      </c>
      <c r="S198" s="1">
        <v>705</v>
      </c>
    </row>
    <row r="199" spans="11:19" x14ac:dyDescent="0.35">
      <c r="L199" s="138" t="s">
        <v>894</v>
      </c>
      <c r="M199" s="120">
        <v>17</v>
      </c>
      <c r="N199" s="11" t="s">
        <v>252</v>
      </c>
      <c r="O199" s="1"/>
      <c r="R199" s="141">
        <v>0</v>
      </c>
      <c r="S199" s="1">
        <v>0</v>
      </c>
    </row>
    <row r="200" spans="11:19" x14ac:dyDescent="0.35">
      <c r="L200" s="138" t="s">
        <v>895</v>
      </c>
      <c r="M200" s="120">
        <v>18</v>
      </c>
      <c r="N200" s="11" t="s">
        <v>252</v>
      </c>
      <c r="O200" s="1"/>
      <c r="R200" s="141">
        <v>0</v>
      </c>
      <c r="S200" s="1">
        <v>0</v>
      </c>
    </row>
    <row r="201" spans="11:19" x14ac:dyDescent="0.35">
      <c r="K201">
        <v>6</v>
      </c>
      <c r="L201" s="137" t="s">
        <v>878</v>
      </c>
      <c r="M201" s="120">
        <v>1</v>
      </c>
      <c r="N201" s="11" t="s">
        <v>166</v>
      </c>
      <c r="O201" s="11" t="s">
        <v>252</v>
      </c>
      <c r="P201" s="11" t="s">
        <v>83</v>
      </c>
      <c r="R201">
        <f>4+32/60</f>
        <v>4.5333333333333332</v>
      </c>
      <c r="S201">
        <v>516</v>
      </c>
    </row>
    <row r="202" spans="11:19" x14ac:dyDescent="0.35">
      <c r="L202" s="137" t="s">
        <v>879</v>
      </c>
      <c r="M202" s="120">
        <v>2</v>
      </c>
      <c r="N202" s="11" t="s">
        <v>166</v>
      </c>
      <c r="O202" s="11" t="s">
        <v>252</v>
      </c>
      <c r="P202" s="11" t="s">
        <v>153</v>
      </c>
      <c r="R202">
        <f>1+9/60</f>
        <v>1.1499999999999999</v>
      </c>
      <c r="S202">
        <v>98</v>
      </c>
    </row>
    <row r="203" spans="11:19" x14ac:dyDescent="0.35">
      <c r="L203" s="138" t="s">
        <v>880</v>
      </c>
      <c r="M203" s="120">
        <v>3</v>
      </c>
      <c r="N203" s="11" t="s">
        <v>166</v>
      </c>
      <c r="O203" s="11" t="s">
        <v>252</v>
      </c>
      <c r="P203" s="11" t="s">
        <v>304</v>
      </c>
      <c r="R203">
        <f>3+28/60</f>
        <v>3.4666666666666668</v>
      </c>
      <c r="S203">
        <v>395</v>
      </c>
    </row>
    <row r="204" spans="11:19" x14ac:dyDescent="0.35">
      <c r="L204" s="138" t="s">
        <v>881</v>
      </c>
      <c r="M204" s="120">
        <v>4</v>
      </c>
      <c r="N204" s="11" t="s">
        <v>166</v>
      </c>
      <c r="O204" s="11" t="s">
        <v>252</v>
      </c>
      <c r="P204" s="11" t="s">
        <v>89</v>
      </c>
      <c r="R204">
        <f>3+18/60</f>
        <v>3.3</v>
      </c>
      <c r="S204">
        <v>360</v>
      </c>
    </row>
    <row r="205" spans="11:19" x14ac:dyDescent="0.35">
      <c r="L205" s="138" t="s">
        <v>882</v>
      </c>
      <c r="M205" s="120">
        <v>5</v>
      </c>
      <c r="N205" s="11" t="s">
        <v>166</v>
      </c>
      <c r="O205" s="11" t="s">
        <v>252</v>
      </c>
      <c r="P205" s="11" t="s">
        <v>304</v>
      </c>
      <c r="R205" s="1">
        <f>3+28/60</f>
        <v>3.4666666666666668</v>
      </c>
      <c r="S205" s="1">
        <v>395</v>
      </c>
    </row>
    <row r="206" spans="11:19" x14ac:dyDescent="0.35">
      <c r="L206" s="138" t="s">
        <v>883</v>
      </c>
      <c r="M206" s="120">
        <v>6</v>
      </c>
      <c r="N206" s="11" t="s">
        <v>166</v>
      </c>
      <c r="O206" s="11" t="s">
        <v>252</v>
      </c>
      <c r="P206" s="11" t="s">
        <v>145</v>
      </c>
      <c r="R206">
        <f>4+17/60</f>
        <v>4.2833333333333332</v>
      </c>
      <c r="S206">
        <v>479</v>
      </c>
    </row>
    <row r="207" spans="11:19" x14ac:dyDescent="0.35">
      <c r="L207" s="138" t="s">
        <v>884</v>
      </c>
      <c r="M207" s="120">
        <v>7</v>
      </c>
      <c r="N207" s="11" t="s">
        <v>166</v>
      </c>
      <c r="R207">
        <v>0</v>
      </c>
      <c r="S207">
        <v>0</v>
      </c>
    </row>
    <row r="208" spans="11:19" x14ac:dyDescent="0.35">
      <c r="L208" s="138" t="s">
        <v>885</v>
      </c>
      <c r="M208" s="120">
        <v>8</v>
      </c>
      <c r="N208" s="11" t="s">
        <v>166</v>
      </c>
      <c r="O208" s="11" t="s">
        <v>252</v>
      </c>
      <c r="P208" s="11" t="s">
        <v>83</v>
      </c>
      <c r="R208" s="1">
        <f>4+32/60</f>
        <v>4.5333333333333332</v>
      </c>
      <c r="S208" s="1">
        <v>516</v>
      </c>
    </row>
    <row r="209" spans="12:19" x14ac:dyDescent="0.35">
      <c r="L209" s="138" t="s">
        <v>886</v>
      </c>
      <c r="M209" s="120">
        <v>9</v>
      </c>
      <c r="N209" s="11" t="s">
        <v>166</v>
      </c>
      <c r="O209" s="11" t="s">
        <v>252</v>
      </c>
      <c r="P209" s="11" t="s">
        <v>83</v>
      </c>
      <c r="R209" s="1">
        <f>4+32/60</f>
        <v>4.5333333333333332</v>
      </c>
      <c r="S209" s="1">
        <v>516</v>
      </c>
    </row>
    <row r="210" spans="12:19" x14ac:dyDescent="0.35">
      <c r="L210" s="138" t="s">
        <v>887</v>
      </c>
      <c r="M210" s="120">
        <v>10</v>
      </c>
      <c r="N210" s="11" t="s">
        <v>166</v>
      </c>
      <c r="O210" s="11" t="s">
        <v>252</v>
      </c>
      <c r="P210" s="11" t="s">
        <v>83</v>
      </c>
      <c r="R210" s="1">
        <f>4+32/60</f>
        <v>4.5333333333333332</v>
      </c>
      <c r="S210" s="1">
        <v>516</v>
      </c>
    </row>
    <row r="211" spans="12:19" x14ac:dyDescent="0.35">
      <c r="L211" s="138" t="s">
        <v>888</v>
      </c>
      <c r="M211" s="120">
        <v>11</v>
      </c>
      <c r="N211" s="11" t="s">
        <v>166</v>
      </c>
      <c r="O211" s="11" t="s">
        <v>252</v>
      </c>
      <c r="P211" s="11" t="s">
        <v>153</v>
      </c>
      <c r="R211" s="1">
        <f>1+9/60</f>
        <v>1.1499999999999999</v>
      </c>
      <c r="S211" s="1">
        <v>98</v>
      </c>
    </row>
    <row r="212" spans="12:19" x14ac:dyDescent="0.35">
      <c r="L212" s="138" t="s">
        <v>889</v>
      </c>
      <c r="M212" s="120">
        <v>12</v>
      </c>
      <c r="N212" s="11" t="s">
        <v>166</v>
      </c>
      <c r="O212" s="11" t="s">
        <v>252</v>
      </c>
      <c r="P212" s="11" t="s">
        <v>153</v>
      </c>
      <c r="R212" s="1">
        <f>1+9/60</f>
        <v>1.1499999999999999</v>
      </c>
      <c r="S212" s="1">
        <v>98</v>
      </c>
    </row>
    <row r="213" spans="12:19" x14ac:dyDescent="0.35">
      <c r="L213" s="138" t="s">
        <v>890</v>
      </c>
      <c r="M213" s="120">
        <v>13</v>
      </c>
      <c r="N213" s="11" t="s">
        <v>166</v>
      </c>
      <c r="R213">
        <v>0</v>
      </c>
      <c r="S213">
        <v>0</v>
      </c>
    </row>
    <row r="214" spans="12:19" x14ac:dyDescent="0.35">
      <c r="L214" s="138" t="s">
        <v>891</v>
      </c>
      <c r="M214" s="120">
        <v>14</v>
      </c>
      <c r="N214" s="11" t="s">
        <v>166</v>
      </c>
      <c r="O214" s="11" t="s">
        <v>252</v>
      </c>
      <c r="P214" s="11" t="s">
        <v>89</v>
      </c>
      <c r="R214" s="1">
        <f>3+18/60</f>
        <v>3.3</v>
      </c>
      <c r="S214" s="1">
        <v>360</v>
      </c>
    </row>
    <row r="215" spans="12:19" x14ac:dyDescent="0.35">
      <c r="L215" s="138" t="s">
        <v>892</v>
      </c>
      <c r="M215" s="120">
        <v>15</v>
      </c>
      <c r="N215" s="11" t="s">
        <v>166</v>
      </c>
      <c r="O215" s="11" t="s">
        <v>252</v>
      </c>
      <c r="P215" s="11" t="s">
        <v>83</v>
      </c>
      <c r="R215" s="1">
        <f>4+32/60</f>
        <v>4.5333333333333332</v>
      </c>
      <c r="S215" s="1">
        <v>516</v>
      </c>
    </row>
    <row r="216" spans="12:19" x14ac:dyDescent="0.35">
      <c r="L216" s="138" t="s">
        <v>893</v>
      </c>
      <c r="M216" s="120">
        <v>16</v>
      </c>
      <c r="N216" s="11" t="s">
        <v>166</v>
      </c>
      <c r="O216" s="11" t="s">
        <v>252</v>
      </c>
      <c r="P216" s="124" t="s">
        <v>304</v>
      </c>
      <c r="R216" s="1">
        <f>3+28/60</f>
        <v>3.4666666666666668</v>
      </c>
      <c r="S216" s="1">
        <v>395</v>
      </c>
    </row>
    <row r="217" spans="12:19" x14ac:dyDescent="0.35">
      <c r="L217" s="138" t="s">
        <v>894</v>
      </c>
      <c r="M217" s="120">
        <v>17</v>
      </c>
      <c r="N217" s="11" t="s">
        <v>166</v>
      </c>
      <c r="O217" s="11" t="s">
        <v>252</v>
      </c>
      <c r="R217">
        <f>5+18/60</f>
        <v>5.3</v>
      </c>
      <c r="S217">
        <v>591</v>
      </c>
    </row>
    <row r="218" spans="12:19" x14ac:dyDescent="0.35">
      <c r="L218" s="138" t="s">
        <v>895</v>
      </c>
      <c r="M218" s="120">
        <v>18</v>
      </c>
      <c r="N218" s="11" t="s">
        <v>166</v>
      </c>
      <c r="O218" s="11" t="s">
        <v>252</v>
      </c>
      <c r="R218" s="1">
        <f>5+18/60</f>
        <v>5.3</v>
      </c>
      <c r="S218" s="1">
        <v>591</v>
      </c>
    </row>
    <row r="219" spans="12:19" x14ac:dyDescent="0.35">
      <c r="L219" s="117" t="s">
        <v>897</v>
      </c>
      <c r="M219" s="120">
        <v>1</v>
      </c>
      <c r="N219" s="11" t="s">
        <v>244</v>
      </c>
      <c r="O219" s="11" t="s">
        <v>252</v>
      </c>
      <c r="P219" s="11" t="s">
        <v>83</v>
      </c>
      <c r="R219">
        <f>4+4/60</f>
        <v>4.0666666666666664</v>
      </c>
      <c r="S219">
        <v>475</v>
      </c>
    </row>
    <row r="220" spans="12:19" x14ac:dyDescent="0.35">
      <c r="L220" s="117" t="s">
        <v>898</v>
      </c>
      <c r="M220" s="120">
        <v>2</v>
      </c>
      <c r="N220" s="11" t="s">
        <v>244</v>
      </c>
      <c r="O220" s="11" t="s">
        <v>252</v>
      </c>
      <c r="P220" s="11" t="s">
        <v>153</v>
      </c>
      <c r="R220">
        <f>5.5</f>
        <v>5.5</v>
      </c>
      <c r="S220">
        <v>610</v>
      </c>
    </row>
    <row r="221" spans="12:19" x14ac:dyDescent="0.35">
      <c r="L221" s="1" t="s">
        <v>899</v>
      </c>
      <c r="M221" s="120">
        <v>3</v>
      </c>
      <c r="N221" s="11" t="s">
        <v>244</v>
      </c>
      <c r="O221" s="11" t="s">
        <v>252</v>
      </c>
      <c r="P221" s="11" t="s">
        <v>304</v>
      </c>
      <c r="R221">
        <f>2+58/60</f>
        <v>2.9666666666666668</v>
      </c>
      <c r="S221">
        <v>309</v>
      </c>
    </row>
    <row r="222" spans="12:19" x14ac:dyDescent="0.35">
      <c r="L222" s="1" t="s">
        <v>900</v>
      </c>
      <c r="M222" s="120">
        <v>4</v>
      </c>
      <c r="N222" s="11" t="s">
        <v>244</v>
      </c>
      <c r="O222" s="11" t="s">
        <v>252</v>
      </c>
      <c r="P222" s="11" t="s">
        <v>89</v>
      </c>
      <c r="R222">
        <f>5+52/60</f>
        <v>5.8666666666666671</v>
      </c>
      <c r="S222">
        <v>687</v>
      </c>
    </row>
    <row r="223" spans="12:19" x14ac:dyDescent="0.35">
      <c r="L223" s="1" t="s">
        <v>901</v>
      </c>
      <c r="M223" s="120">
        <v>5</v>
      </c>
      <c r="N223" s="11" t="s">
        <v>244</v>
      </c>
      <c r="O223" s="11" t="s">
        <v>252</v>
      </c>
      <c r="P223" s="11" t="s">
        <v>304</v>
      </c>
      <c r="R223" s="1">
        <f>2+58/60</f>
        <v>2.9666666666666668</v>
      </c>
      <c r="S223" s="1">
        <v>309</v>
      </c>
    </row>
    <row r="224" spans="12:19" x14ac:dyDescent="0.35">
      <c r="L224" s="1" t="s">
        <v>902</v>
      </c>
      <c r="M224" s="120">
        <v>6</v>
      </c>
      <c r="N224" s="11" t="s">
        <v>244</v>
      </c>
      <c r="O224" s="11" t="s">
        <v>252</v>
      </c>
      <c r="P224" s="11" t="s">
        <v>145</v>
      </c>
      <c r="R224">
        <f>6+53/60</f>
        <v>6.8833333333333329</v>
      </c>
      <c r="S224">
        <v>807</v>
      </c>
    </row>
    <row r="225" spans="12:19" x14ac:dyDescent="0.35">
      <c r="L225" s="1" t="s">
        <v>903</v>
      </c>
      <c r="M225" s="120">
        <v>7</v>
      </c>
      <c r="N225" s="11" t="s">
        <v>244</v>
      </c>
      <c r="O225" s="11" t="s">
        <v>252</v>
      </c>
      <c r="P225" s="11" t="s">
        <v>166</v>
      </c>
      <c r="R225">
        <f>4+54/60</f>
        <v>4.9000000000000004</v>
      </c>
      <c r="S225">
        <v>572</v>
      </c>
    </row>
    <row r="226" spans="12:19" x14ac:dyDescent="0.35">
      <c r="L226" s="1" t="s">
        <v>904</v>
      </c>
      <c r="M226" s="120">
        <v>8</v>
      </c>
      <c r="N226" s="11" t="s">
        <v>244</v>
      </c>
      <c r="O226" s="11" t="s">
        <v>252</v>
      </c>
      <c r="P226" s="125" t="s">
        <v>83</v>
      </c>
      <c r="R226" s="1">
        <f>4+4/60</f>
        <v>4.0666666666666664</v>
      </c>
      <c r="S226" s="1">
        <v>475</v>
      </c>
    </row>
    <row r="227" spans="12:19" x14ac:dyDescent="0.35">
      <c r="L227" s="1" t="s">
        <v>905</v>
      </c>
      <c r="M227" s="120">
        <v>9</v>
      </c>
      <c r="N227" s="11" t="s">
        <v>244</v>
      </c>
      <c r="O227" s="11" t="s">
        <v>252</v>
      </c>
      <c r="P227" s="11" t="s">
        <v>83</v>
      </c>
      <c r="R227" s="1">
        <f>4+4/60</f>
        <v>4.0666666666666664</v>
      </c>
      <c r="S227" s="1">
        <v>475</v>
      </c>
    </row>
    <row r="228" spans="12:19" x14ac:dyDescent="0.35">
      <c r="L228" s="1" t="s">
        <v>906</v>
      </c>
      <c r="M228" s="120">
        <v>10</v>
      </c>
      <c r="N228" s="11" t="s">
        <v>244</v>
      </c>
      <c r="O228" s="11" t="s">
        <v>252</v>
      </c>
      <c r="P228" s="11" t="s">
        <v>83</v>
      </c>
      <c r="R228" s="1">
        <f>4+4/60</f>
        <v>4.0666666666666664</v>
      </c>
      <c r="S228" s="1">
        <v>475</v>
      </c>
    </row>
    <row r="229" spans="12:19" x14ac:dyDescent="0.35">
      <c r="L229" s="1" t="s">
        <v>907</v>
      </c>
      <c r="M229" s="120">
        <v>11</v>
      </c>
      <c r="N229" s="11" t="s">
        <v>244</v>
      </c>
      <c r="O229" s="11" t="s">
        <v>252</v>
      </c>
      <c r="P229" s="11" t="s">
        <v>153</v>
      </c>
      <c r="R229" s="1">
        <f>5.5</f>
        <v>5.5</v>
      </c>
      <c r="S229" s="1">
        <v>610</v>
      </c>
    </row>
    <row r="230" spans="12:19" x14ac:dyDescent="0.35">
      <c r="L230" s="1" t="s">
        <v>908</v>
      </c>
      <c r="M230" s="120">
        <v>12</v>
      </c>
      <c r="N230" s="11" t="s">
        <v>244</v>
      </c>
      <c r="O230" s="11" t="s">
        <v>252</v>
      </c>
      <c r="P230" s="11" t="s">
        <v>153</v>
      </c>
      <c r="R230" s="1">
        <f>5.5</f>
        <v>5.5</v>
      </c>
      <c r="S230" s="1">
        <v>610</v>
      </c>
    </row>
    <row r="231" spans="12:19" x14ac:dyDescent="0.35">
      <c r="L231" s="1" t="s">
        <v>909</v>
      </c>
      <c r="M231" s="120">
        <v>13</v>
      </c>
      <c r="N231" s="11" t="s">
        <v>244</v>
      </c>
      <c r="O231" s="11" t="s">
        <v>252</v>
      </c>
      <c r="P231" s="11" t="s">
        <v>166</v>
      </c>
      <c r="R231" s="1">
        <f>4+54/60</f>
        <v>4.9000000000000004</v>
      </c>
      <c r="S231" s="1">
        <v>572</v>
      </c>
    </row>
    <row r="232" spans="12:19" x14ac:dyDescent="0.35">
      <c r="L232" s="1" t="s">
        <v>910</v>
      </c>
      <c r="M232" s="120">
        <v>14</v>
      </c>
      <c r="N232" s="11" t="s">
        <v>244</v>
      </c>
      <c r="O232" s="11" t="s">
        <v>252</v>
      </c>
      <c r="P232" s="11" t="s">
        <v>89</v>
      </c>
      <c r="R232" s="1">
        <f>5+52/60</f>
        <v>5.8666666666666671</v>
      </c>
      <c r="S232" s="1">
        <v>687</v>
      </c>
    </row>
    <row r="233" spans="12:19" x14ac:dyDescent="0.35">
      <c r="L233" s="1" t="s">
        <v>911</v>
      </c>
      <c r="M233" s="120">
        <v>15</v>
      </c>
      <c r="N233" s="11" t="s">
        <v>244</v>
      </c>
      <c r="O233" s="11" t="s">
        <v>252</v>
      </c>
      <c r="P233" s="11" t="s">
        <v>83</v>
      </c>
      <c r="R233" s="1">
        <f>4+4/60</f>
        <v>4.0666666666666664</v>
      </c>
      <c r="S233" s="1">
        <v>475</v>
      </c>
    </row>
    <row r="234" spans="12:19" x14ac:dyDescent="0.35">
      <c r="L234" s="1" t="s">
        <v>912</v>
      </c>
      <c r="M234" s="120">
        <v>16</v>
      </c>
      <c r="N234" s="11" t="s">
        <v>244</v>
      </c>
      <c r="O234" s="11" t="s">
        <v>252</v>
      </c>
      <c r="P234" s="124" t="s">
        <v>304</v>
      </c>
      <c r="R234" s="1">
        <f>2+58/60</f>
        <v>2.9666666666666668</v>
      </c>
      <c r="S234" s="1">
        <v>309</v>
      </c>
    </row>
    <row r="235" spans="12:19" x14ac:dyDescent="0.35">
      <c r="L235" s="1" t="s">
        <v>913</v>
      </c>
      <c r="M235" s="120">
        <v>17</v>
      </c>
      <c r="N235" s="11" t="s">
        <v>244</v>
      </c>
      <c r="O235" s="11" t="s">
        <v>252</v>
      </c>
      <c r="R235">
        <f>4+32/60</f>
        <v>4.5333333333333332</v>
      </c>
      <c r="S235">
        <v>539</v>
      </c>
    </row>
    <row r="236" spans="12:19" x14ac:dyDescent="0.35">
      <c r="L236" s="1" t="s">
        <v>914</v>
      </c>
      <c r="M236" s="120">
        <v>18</v>
      </c>
      <c r="N236" s="11" t="s">
        <v>244</v>
      </c>
      <c r="O236" s="11" t="s">
        <v>252</v>
      </c>
      <c r="R236" s="1">
        <f>4+32/60</f>
        <v>4.5333333333333332</v>
      </c>
      <c r="S236" s="1">
        <v>539</v>
      </c>
    </row>
    <row r="237" spans="12:19" x14ac:dyDescent="0.35">
      <c r="L237" s="117" t="s">
        <v>916</v>
      </c>
      <c r="M237" s="120">
        <v>1</v>
      </c>
      <c r="N237" s="11" t="s">
        <v>742</v>
      </c>
      <c r="O237" s="11" t="s">
        <v>252</v>
      </c>
      <c r="P237" s="11" t="s">
        <v>83</v>
      </c>
      <c r="R237">
        <f>6+11/60</f>
        <v>6.1833333333333336</v>
      </c>
      <c r="S237">
        <v>710</v>
      </c>
    </row>
    <row r="238" spans="12:19" x14ac:dyDescent="0.35">
      <c r="L238" s="117" t="s">
        <v>917</v>
      </c>
      <c r="M238" s="120">
        <v>2</v>
      </c>
      <c r="N238" s="11" t="s">
        <v>742</v>
      </c>
      <c r="O238" s="11" t="s">
        <v>252</v>
      </c>
      <c r="P238" s="11" t="s">
        <v>153</v>
      </c>
      <c r="R238">
        <f>4+28/60</f>
        <v>4.4666666666666668</v>
      </c>
      <c r="S238">
        <v>480</v>
      </c>
    </row>
    <row r="239" spans="12:19" x14ac:dyDescent="0.35">
      <c r="L239" s="1" t="s">
        <v>918</v>
      </c>
      <c r="M239" s="120">
        <v>3</v>
      </c>
      <c r="N239" s="11" t="s">
        <v>742</v>
      </c>
      <c r="O239" s="11" t="s">
        <v>252</v>
      </c>
      <c r="P239" s="11" t="s">
        <v>304</v>
      </c>
      <c r="R239">
        <f>56/60</f>
        <v>0.93333333333333335</v>
      </c>
      <c r="S239">
        <v>68</v>
      </c>
    </row>
    <row r="240" spans="12:19" x14ac:dyDescent="0.35">
      <c r="L240" s="1" t="s">
        <v>919</v>
      </c>
      <c r="M240" s="120">
        <v>4</v>
      </c>
      <c r="N240" s="11" t="s">
        <v>742</v>
      </c>
      <c r="O240" s="11" t="s">
        <v>252</v>
      </c>
      <c r="P240" s="11" t="s">
        <v>89</v>
      </c>
      <c r="R240">
        <f>6+4/60</f>
        <v>6.0666666666666664</v>
      </c>
      <c r="S240">
        <v>663</v>
      </c>
    </row>
    <row r="241" spans="12:19" x14ac:dyDescent="0.35">
      <c r="L241" s="1" t="s">
        <v>920</v>
      </c>
      <c r="M241" s="120">
        <v>5</v>
      </c>
      <c r="N241" s="11" t="s">
        <v>742</v>
      </c>
      <c r="O241" s="11" t="s">
        <v>252</v>
      </c>
      <c r="P241" s="11" t="s">
        <v>304</v>
      </c>
      <c r="R241" s="1">
        <f>56/60</f>
        <v>0.93333333333333335</v>
      </c>
      <c r="S241" s="1">
        <v>68</v>
      </c>
    </row>
    <row r="242" spans="12:19" x14ac:dyDescent="0.35">
      <c r="L242" s="1" t="s">
        <v>921</v>
      </c>
      <c r="M242" s="120">
        <v>6</v>
      </c>
      <c r="N242" s="11" t="s">
        <v>742</v>
      </c>
      <c r="O242" s="11" t="s">
        <v>252</v>
      </c>
      <c r="P242" s="11" t="s">
        <v>145</v>
      </c>
      <c r="R242">
        <f>7+7/60</f>
        <v>7.1166666666666663</v>
      </c>
      <c r="S242">
        <v>783</v>
      </c>
    </row>
    <row r="243" spans="12:19" x14ac:dyDescent="0.35">
      <c r="L243" s="1" t="s">
        <v>922</v>
      </c>
      <c r="M243" s="120">
        <v>7</v>
      </c>
      <c r="N243" s="11" t="s">
        <v>742</v>
      </c>
      <c r="O243" s="11" t="s">
        <v>252</v>
      </c>
      <c r="P243" s="11" t="s">
        <v>166</v>
      </c>
      <c r="R243">
        <f>3+34/60</f>
        <v>3.5666666666666664</v>
      </c>
      <c r="S243">
        <v>396</v>
      </c>
    </row>
    <row r="244" spans="12:19" x14ac:dyDescent="0.35">
      <c r="L244" s="1" t="s">
        <v>923</v>
      </c>
      <c r="M244" s="120">
        <v>8</v>
      </c>
      <c r="N244" s="11" t="s">
        <v>742</v>
      </c>
      <c r="O244" s="11" t="s">
        <v>252</v>
      </c>
      <c r="P244" s="125" t="s">
        <v>83</v>
      </c>
      <c r="R244" s="1">
        <f>6+11/60</f>
        <v>6.1833333333333336</v>
      </c>
      <c r="S244" s="1">
        <v>710</v>
      </c>
    </row>
    <row r="245" spans="12:19" x14ac:dyDescent="0.35">
      <c r="L245" s="1" t="s">
        <v>924</v>
      </c>
      <c r="M245" s="120">
        <v>9</v>
      </c>
      <c r="N245" s="11" t="s">
        <v>742</v>
      </c>
      <c r="O245" s="11" t="s">
        <v>252</v>
      </c>
      <c r="P245" s="11" t="s">
        <v>83</v>
      </c>
      <c r="R245" s="1">
        <f>6+11/60</f>
        <v>6.1833333333333336</v>
      </c>
      <c r="S245" s="1">
        <v>710</v>
      </c>
    </row>
    <row r="246" spans="12:19" x14ac:dyDescent="0.35">
      <c r="L246" s="1" t="s">
        <v>925</v>
      </c>
      <c r="M246" s="120">
        <v>10</v>
      </c>
      <c r="N246" s="11" t="s">
        <v>742</v>
      </c>
      <c r="O246" s="11" t="s">
        <v>252</v>
      </c>
      <c r="P246" s="11" t="s">
        <v>83</v>
      </c>
      <c r="R246" s="1">
        <f>6+11/60</f>
        <v>6.1833333333333336</v>
      </c>
      <c r="S246" s="1">
        <v>710</v>
      </c>
    </row>
    <row r="247" spans="12:19" x14ac:dyDescent="0.35">
      <c r="L247" s="1" t="s">
        <v>926</v>
      </c>
      <c r="M247" s="120">
        <v>11</v>
      </c>
      <c r="N247" s="11" t="s">
        <v>742</v>
      </c>
      <c r="O247" s="11" t="s">
        <v>252</v>
      </c>
      <c r="P247" s="11" t="s">
        <v>153</v>
      </c>
      <c r="R247" s="1">
        <f>4+28/60</f>
        <v>4.4666666666666668</v>
      </c>
      <c r="S247" s="1">
        <v>480</v>
      </c>
    </row>
    <row r="248" spans="12:19" x14ac:dyDescent="0.35">
      <c r="L248" s="1" t="s">
        <v>927</v>
      </c>
      <c r="M248" s="120">
        <v>12</v>
      </c>
      <c r="N248" s="11" t="s">
        <v>742</v>
      </c>
      <c r="O248" s="11" t="s">
        <v>252</v>
      </c>
      <c r="P248" s="11" t="s">
        <v>153</v>
      </c>
      <c r="R248" s="1">
        <f>4+28/60</f>
        <v>4.4666666666666668</v>
      </c>
      <c r="S248" s="1">
        <v>480</v>
      </c>
    </row>
    <row r="249" spans="12:19" x14ac:dyDescent="0.35">
      <c r="L249" s="1" t="s">
        <v>928</v>
      </c>
      <c r="M249" s="120">
        <v>13</v>
      </c>
      <c r="N249" s="11" t="s">
        <v>742</v>
      </c>
      <c r="O249" s="11" t="s">
        <v>252</v>
      </c>
      <c r="P249" s="11" t="s">
        <v>166</v>
      </c>
      <c r="R249" s="1">
        <f>3+34/60</f>
        <v>3.5666666666666664</v>
      </c>
      <c r="S249" s="1">
        <v>396</v>
      </c>
    </row>
    <row r="250" spans="12:19" x14ac:dyDescent="0.35">
      <c r="L250" s="1" t="s">
        <v>929</v>
      </c>
      <c r="M250" s="120">
        <v>14</v>
      </c>
      <c r="N250" s="11" t="s">
        <v>742</v>
      </c>
      <c r="O250" s="11" t="s">
        <v>252</v>
      </c>
      <c r="P250" s="11" t="s">
        <v>89</v>
      </c>
      <c r="R250" s="1">
        <f>6+4/60</f>
        <v>6.0666666666666664</v>
      </c>
      <c r="S250" s="1">
        <v>663</v>
      </c>
    </row>
    <row r="251" spans="12:19" x14ac:dyDescent="0.35">
      <c r="L251" s="1" t="s">
        <v>930</v>
      </c>
      <c r="M251" s="120">
        <v>15</v>
      </c>
      <c r="N251" s="11" t="s">
        <v>742</v>
      </c>
      <c r="O251" s="11" t="s">
        <v>252</v>
      </c>
      <c r="P251" s="11" t="s">
        <v>83</v>
      </c>
      <c r="R251" s="1">
        <f>6+11/60</f>
        <v>6.1833333333333336</v>
      </c>
      <c r="S251" s="1">
        <v>710</v>
      </c>
    </row>
    <row r="252" spans="12:19" x14ac:dyDescent="0.35">
      <c r="L252" s="1" t="s">
        <v>931</v>
      </c>
      <c r="M252" s="120">
        <v>16</v>
      </c>
      <c r="N252" s="11" t="s">
        <v>742</v>
      </c>
      <c r="O252" s="11" t="s">
        <v>252</v>
      </c>
      <c r="P252" s="124" t="s">
        <v>304</v>
      </c>
      <c r="R252" s="1">
        <f>56/60</f>
        <v>0.93333333333333335</v>
      </c>
      <c r="S252" s="1">
        <v>68</v>
      </c>
    </row>
    <row r="253" spans="12:19" x14ac:dyDescent="0.35">
      <c r="L253" s="1" t="s">
        <v>932</v>
      </c>
      <c r="M253" s="120">
        <v>17</v>
      </c>
      <c r="N253" s="11" t="s">
        <v>742</v>
      </c>
      <c r="O253" s="11" t="s">
        <v>252</v>
      </c>
      <c r="R253">
        <f>6+41/60</f>
        <v>6.6833333333333336</v>
      </c>
      <c r="S253">
        <v>769</v>
      </c>
    </row>
    <row r="254" spans="12:19" x14ac:dyDescent="0.35">
      <c r="L254" s="1" t="s">
        <v>933</v>
      </c>
      <c r="M254" s="120">
        <v>18</v>
      </c>
      <c r="N254" s="11" t="s">
        <v>742</v>
      </c>
      <c r="O254" s="11" t="s">
        <v>252</v>
      </c>
      <c r="R254" s="1">
        <f>6+41/60</f>
        <v>6.6833333333333336</v>
      </c>
      <c r="S254">
        <v>769</v>
      </c>
    </row>
    <row r="255" spans="12:19" x14ac:dyDescent="0.35">
      <c r="L255" s="117" t="s">
        <v>935</v>
      </c>
      <c r="M255" s="120">
        <v>1</v>
      </c>
      <c r="N255" s="11" t="s">
        <v>83</v>
      </c>
      <c r="R255" s="141">
        <v>0</v>
      </c>
      <c r="S255" s="1">
        <v>0</v>
      </c>
    </row>
    <row r="256" spans="12:19" x14ac:dyDescent="0.35">
      <c r="L256" s="117" t="s">
        <v>936</v>
      </c>
      <c r="M256" s="120">
        <v>2</v>
      </c>
      <c r="N256" s="11" t="s">
        <v>83</v>
      </c>
      <c r="O256" s="11" t="s">
        <v>252</v>
      </c>
      <c r="P256" s="11" t="s">
        <v>153</v>
      </c>
      <c r="R256" s="141">
        <f>3+52/60</f>
        <v>3.8666666666666667</v>
      </c>
      <c r="S256" s="1">
        <v>429</v>
      </c>
    </row>
    <row r="257" spans="12:19" x14ac:dyDescent="0.35">
      <c r="L257" s="1" t="s">
        <v>937</v>
      </c>
      <c r="M257" s="120">
        <v>3</v>
      </c>
      <c r="N257" s="11" t="s">
        <v>83</v>
      </c>
      <c r="O257" s="11" t="s">
        <v>252</v>
      </c>
      <c r="P257" s="11" t="s">
        <v>304</v>
      </c>
      <c r="R257" s="141">
        <f>5+27/60</f>
        <v>5.45</v>
      </c>
      <c r="S257" s="1">
        <v>643</v>
      </c>
    </row>
    <row r="258" spans="12:19" x14ac:dyDescent="0.35">
      <c r="L258" s="1" t="s">
        <v>938</v>
      </c>
      <c r="M258" s="120">
        <v>4</v>
      </c>
      <c r="N258" s="11" t="s">
        <v>83</v>
      </c>
      <c r="O258" s="11" t="s">
        <v>252</v>
      </c>
      <c r="P258" s="11" t="s">
        <v>89</v>
      </c>
      <c r="R258" s="141">
        <f>2+12/60</f>
        <v>2.2000000000000002</v>
      </c>
      <c r="S258" s="1">
        <v>234</v>
      </c>
    </row>
    <row r="259" spans="12:19" x14ac:dyDescent="0.35">
      <c r="L259" s="1" t="s">
        <v>939</v>
      </c>
      <c r="M259" s="120">
        <v>5</v>
      </c>
      <c r="N259" s="11" t="s">
        <v>83</v>
      </c>
      <c r="O259" s="11" t="s">
        <v>252</v>
      </c>
      <c r="P259" s="11" t="s">
        <v>304</v>
      </c>
      <c r="R259" s="141">
        <f>5+27/60</f>
        <v>5.45</v>
      </c>
      <c r="S259" s="1">
        <v>643</v>
      </c>
    </row>
    <row r="260" spans="12:19" x14ac:dyDescent="0.35">
      <c r="L260" s="1" t="s">
        <v>940</v>
      </c>
      <c r="M260" s="120">
        <v>6</v>
      </c>
      <c r="N260" s="11" t="s">
        <v>83</v>
      </c>
      <c r="O260" s="11" t="s">
        <v>252</v>
      </c>
      <c r="P260" s="11" t="s">
        <v>145</v>
      </c>
      <c r="R260" s="141">
        <f>3+5/60</f>
        <v>3.0833333333333335</v>
      </c>
      <c r="S260" s="1">
        <v>350</v>
      </c>
    </row>
    <row r="261" spans="12:19" x14ac:dyDescent="0.35">
      <c r="L261" s="1" t="s">
        <v>941</v>
      </c>
      <c r="M261" s="120">
        <v>7</v>
      </c>
      <c r="N261" s="11" t="s">
        <v>83</v>
      </c>
      <c r="O261" s="11" t="s">
        <v>252</v>
      </c>
      <c r="P261" s="11" t="s">
        <v>166</v>
      </c>
      <c r="R261" s="141">
        <f>4+36/60</f>
        <v>4.5999999999999996</v>
      </c>
      <c r="S261" s="1">
        <v>514</v>
      </c>
    </row>
    <row r="262" spans="12:19" x14ac:dyDescent="0.35">
      <c r="L262" s="1" t="s">
        <v>942</v>
      </c>
      <c r="M262" s="120">
        <v>8</v>
      </c>
      <c r="N262" s="11" t="s">
        <v>83</v>
      </c>
      <c r="O262" s="11" t="s">
        <v>252</v>
      </c>
      <c r="P262" s="125" t="s">
        <v>83</v>
      </c>
      <c r="R262" s="141">
        <v>0</v>
      </c>
      <c r="S262" s="1">
        <v>0</v>
      </c>
    </row>
    <row r="263" spans="12:19" x14ac:dyDescent="0.35">
      <c r="L263" s="1" t="s">
        <v>943</v>
      </c>
      <c r="M263" s="120">
        <v>9</v>
      </c>
      <c r="N263" s="11" t="s">
        <v>83</v>
      </c>
      <c r="R263" s="141">
        <v>0</v>
      </c>
      <c r="S263" s="1">
        <v>0</v>
      </c>
    </row>
    <row r="264" spans="12:19" x14ac:dyDescent="0.35">
      <c r="L264" s="1" t="s">
        <v>944</v>
      </c>
      <c r="M264" s="120">
        <v>10</v>
      </c>
      <c r="N264" s="11" t="s">
        <v>83</v>
      </c>
      <c r="O264" s="1"/>
      <c r="P264" s="1"/>
      <c r="R264" s="141">
        <v>0</v>
      </c>
      <c r="S264" s="1">
        <v>0</v>
      </c>
    </row>
    <row r="265" spans="12:19" x14ac:dyDescent="0.35">
      <c r="L265" s="1" t="s">
        <v>945</v>
      </c>
      <c r="M265" s="120">
        <v>11</v>
      </c>
      <c r="N265" s="11" t="s">
        <v>83</v>
      </c>
      <c r="O265" s="11" t="s">
        <v>252</v>
      </c>
      <c r="P265" s="11" t="s">
        <v>153</v>
      </c>
      <c r="R265" s="141">
        <f>3+52/60</f>
        <v>3.8666666666666667</v>
      </c>
      <c r="S265" s="1">
        <v>429</v>
      </c>
    </row>
    <row r="266" spans="12:19" x14ac:dyDescent="0.35">
      <c r="L266" s="1" t="s">
        <v>946</v>
      </c>
      <c r="M266" s="120">
        <v>12</v>
      </c>
      <c r="N266" s="11" t="s">
        <v>83</v>
      </c>
      <c r="O266" s="11" t="s">
        <v>252</v>
      </c>
      <c r="P266" s="11" t="s">
        <v>153</v>
      </c>
      <c r="R266" s="141">
        <f>3+52/60</f>
        <v>3.8666666666666667</v>
      </c>
      <c r="S266" s="1">
        <v>429</v>
      </c>
    </row>
    <row r="267" spans="12:19" x14ac:dyDescent="0.35">
      <c r="L267" s="1" t="s">
        <v>947</v>
      </c>
      <c r="M267" s="120">
        <v>13</v>
      </c>
      <c r="N267" s="11" t="s">
        <v>83</v>
      </c>
      <c r="O267" s="11" t="s">
        <v>252</v>
      </c>
      <c r="P267" s="11" t="s">
        <v>166</v>
      </c>
      <c r="R267" s="141">
        <f>4+36/60</f>
        <v>4.5999999999999996</v>
      </c>
      <c r="S267" s="1">
        <v>514</v>
      </c>
    </row>
    <row r="268" spans="12:19" x14ac:dyDescent="0.35">
      <c r="L268" s="1" t="s">
        <v>948</v>
      </c>
      <c r="M268" s="120">
        <v>14</v>
      </c>
      <c r="N268" s="11" t="s">
        <v>83</v>
      </c>
      <c r="O268" s="11" t="s">
        <v>252</v>
      </c>
      <c r="P268" s="11" t="s">
        <v>89</v>
      </c>
      <c r="R268" s="141">
        <f>2+12/60</f>
        <v>2.2000000000000002</v>
      </c>
      <c r="S268" s="1">
        <v>234</v>
      </c>
    </row>
    <row r="269" spans="12:19" x14ac:dyDescent="0.35">
      <c r="L269" s="1" t="s">
        <v>949</v>
      </c>
      <c r="M269" s="120">
        <v>15</v>
      </c>
      <c r="N269" s="11" t="s">
        <v>83</v>
      </c>
      <c r="R269" s="141">
        <v>0</v>
      </c>
      <c r="S269" s="1">
        <v>0</v>
      </c>
    </row>
    <row r="270" spans="12:19" x14ac:dyDescent="0.35">
      <c r="L270" s="1" t="s">
        <v>950</v>
      </c>
      <c r="M270" s="120">
        <v>16</v>
      </c>
      <c r="N270" s="11" t="s">
        <v>83</v>
      </c>
      <c r="O270" s="11" t="s">
        <v>252</v>
      </c>
      <c r="P270" s="124" t="s">
        <v>304</v>
      </c>
      <c r="R270" s="141">
        <f>5+27/60</f>
        <v>5.45</v>
      </c>
      <c r="S270" s="1">
        <v>643</v>
      </c>
    </row>
    <row r="271" spans="12:19" x14ac:dyDescent="0.35">
      <c r="L271" s="1" t="s">
        <v>950</v>
      </c>
      <c r="M271" s="120">
        <v>17</v>
      </c>
      <c r="N271" s="11" t="s">
        <v>83</v>
      </c>
      <c r="O271" s="11" t="s">
        <v>252</v>
      </c>
      <c r="R271" s="141">
        <f>59/60</f>
        <v>0.98333333333333328</v>
      </c>
      <c r="S271" s="142" t="s">
        <v>958</v>
      </c>
    </row>
    <row r="272" spans="12:19" x14ac:dyDescent="0.35">
      <c r="L272" s="1" t="s">
        <v>951</v>
      </c>
      <c r="M272" s="120">
        <v>18</v>
      </c>
      <c r="N272" s="11" t="s">
        <v>83</v>
      </c>
      <c r="O272" s="11" t="s">
        <v>252</v>
      </c>
      <c r="R272" s="141">
        <f>59/60</f>
        <v>0.98333333333333328</v>
      </c>
      <c r="S272" s="142" t="s">
        <v>958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C72A6-C79E-0545-A971-DCBDC3A10642}">
  <dimension ref="B1:AE38"/>
  <sheetViews>
    <sheetView zoomScale="85" zoomScaleNormal="85" workbookViewId="0">
      <pane ySplit="3" topLeftCell="A15" activePane="bottomLeft" state="frozen"/>
      <selection pane="bottomLeft" activeCell="C24" sqref="C24"/>
    </sheetView>
  </sheetViews>
  <sheetFormatPr defaultColWidth="11.453125" defaultRowHeight="15.5" x14ac:dyDescent="0.35"/>
  <cols>
    <col min="1" max="1" width="1.6328125" style="1" customWidth="1"/>
    <col min="2" max="2" width="6.6328125" style="1" customWidth="1"/>
    <col min="3" max="3" width="6.6328125" style="85" customWidth="1"/>
    <col min="4" max="6" width="6.6328125" style="1" customWidth="1"/>
    <col min="7" max="7" width="7.453125" style="1" customWidth="1"/>
    <col min="8" max="31" width="6.6328125" style="1" customWidth="1"/>
    <col min="32" max="16384" width="11.453125" style="1"/>
  </cols>
  <sheetData>
    <row r="1" spans="2:31" ht="6.75" customHeight="1" x14ac:dyDescent="0.35"/>
    <row r="2" spans="2:31" ht="30" customHeight="1" x14ac:dyDescent="0.35">
      <c r="D2" s="154" t="s">
        <v>746</v>
      </c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</row>
    <row r="3" spans="2:31" ht="30" customHeight="1" thickBot="1" x14ac:dyDescent="0.4">
      <c r="C3" s="86"/>
      <c r="D3" s="87" t="s">
        <v>0</v>
      </c>
      <c r="E3" s="87" t="s">
        <v>4</v>
      </c>
      <c r="F3" s="87" t="s">
        <v>8</v>
      </c>
      <c r="G3" s="87" t="s">
        <v>6</v>
      </c>
      <c r="H3" s="87" t="s">
        <v>1</v>
      </c>
      <c r="I3" s="87" t="s">
        <v>9</v>
      </c>
      <c r="J3" s="87" t="s">
        <v>10</v>
      </c>
      <c r="K3" s="87" t="s">
        <v>11</v>
      </c>
      <c r="L3" s="87" t="s">
        <v>12</v>
      </c>
      <c r="M3" s="87" t="s">
        <v>13</v>
      </c>
      <c r="N3" s="87" t="s">
        <v>14</v>
      </c>
      <c r="O3" s="87" t="s">
        <v>15</v>
      </c>
      <c r="P3" s="87" t="s">
        <v>16</v>
      </c>
      <c r="Q3" s="87" t="s">
        <v>17</v>
      </c>
      <c r="R3" s="87" t="s">
        <v>18</v>
      </c>
      <c r="S3" s="87" t="s">
        <v>19</v>
      </c>
      <c r="T3" s="87" t="s">
        <v>5</v>
      </c>
      <c r="U3" s="87" t="s">
        <v>20</v>
      </c>
      <c r="V3" s="87" t="s">
        <v>2</v>
      </c>
      <c r="W3" s="87" t="s">
        <v>21</v>
      </c>
      <c r="X3" s="87" t="s">
        <v>3</v>
      </c>
      <c r="Y3" s="87" t="s">
        <v>22</v>
      </c>
      <c r="Z3" s="87" t="s">
        <v>23</v>
      </c>
      <c r="AA3" s="87" t="s">
        <v>24</v>
      </c>
      <c r="AB3" s="87" t="s">
        <v>25</v>
      </c>
      <c r="AC3" s="87" t="s">
        <v>7</v>
      </c>
      <c r="AD3" s="87" t="s">
        <v>747</v>
      </c>
      <c r="AE3" s="88" t="s">
        <v>748</v>
      </c>
    </row>
    <row r="4" spans="2:31" ht="30" customHeight="1" x14ac:dyDescent="0.35">
      <c r="B4" s="143" t="s">
        <v>749</v>
      </c>
      <c r="C4" s="129" t="s">
        <v>0</v>
      </c>
      <c r="D4" s="89"/>
      <c r="E4" s="121" t="s">
        <v>1</v>
      </c>
      <c r="F4" s="121" t="s">
        <v>1</v>
      </c>
      <c r="G4" s="122" t="s">
        <v>750</v>
      </c>
      <c r="H4" s="122" t="s">
        <v>750</v>
      </c>
      <c r="I4" s="121" t="s">
        <v>1</v>
      </c>
      <c r="J4" s="123" t="s">
        <v>751</v>
      </c>
      <c r="K4" s="121" t="s">
        <v>1</v>
      </c>
      <c r="L4" s="121" t="s">
        <v>1</v>
      </c>
      <c r="M4" s="121" t="s">
        <v>1</v>
      </c>
      <c r="N4" s="121" t="s">
        <v>1</v>
      </c>
      <c r="O4" s="121" t="s">
        <v>1</v>
      </c>
      <c r="P4" s="121" t="s">
        <v>1</v>
      </c>
      <c r="Q4" s="121" t="s">
        <v>1</v>
      </c>
      <c r="R4" s="121" t="s">
        <v>1</v>
      </c>
      <c r="S4" s="91" t="s">
        <v>752</v>
      </c>
      <c r="T4" s="121" t="s">
        <v>1</v>
      </c>
      <c r="U4" s="123" t="s">
        <v>751</v>
      </c>
      <c r="V4" s="121" t="s">
        <v>1</v>
      </c>
      <c r="W4" s="91" t="s">
        <v>752</v>
      </c>
      <c r="X4" s="122" t="s">
        <v>750</v>
      </c>
      <c r="Y4" s="121" t="s">
        <v>1</v>
      </c>
      <c r="Z4" s="121" t="s">
        <v>1</v>
      </c>
      <c r="AA4" s="121" t="s">
        <v>1</v>
      </c>
      <c r="AB4" s="121" t="s">
        <v>1</v>
      </c>
      <c r="AC4" s="127" t="s">
        <v>1</v>
      </c>
      <c r="AD4" s="122" t="s">
        <v>1</v>
      </c>
      <c r="AE4" s="128" t="s">
        <v>1</v>
      </c>
    </row>
    <row r="5" spans="2:31" ht="30" customHeight="1" thickBot="1" x14ac:dyDescent="0.4">
      <c r="B5" s="144"/>
      <c r="C5" s="130" t="s">
        <v>4</v>
      </c>
      <c r="D5" s="145" t="s">
        <v>753</v>
      </c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7"/>
    </row>
    <row r="6" spans="2:31" ht="29.5" thickBot="1" x14ac:dyDescent="0.4">
      <c r="B6" s="144"/>
      <c r="C6" s="130" t="s">
        <v>8</v>
      </c>
      <c r="D6" s="93" t="s">
        <v>1</v>
      </c>
      <c r="E6" s="94" t="s">
        <v>1</v>
      </c>
      <c r="F6" s="95"/>
      <c r="G6" s="94" t="s">
        <v>1</v>
      </c>
      <c r="H6" s="90" t="s">
        <v>750</v>
      </c>
      <c r="I6" s="94" t="s">
        <v>1</v>
      </c>
      <c r="J6" s="94" t="s">
        <v>751</v>
      </c>
      <c r="K6" s="94" t="s">
        <v>1</v>
      </c>
      <c r="L6" s="94" t="s">
        <v>1</v>
      </c>
      <c r="M6" s="94" t="s">
        <v>1</v>
      </c>
      <c r="N6" s="94" t="s">
        <v>1</v>
      </c>
      <c r="O6" s="94" t="s">
        <v>1</v>
      </c>
      <c r="P6" s="94" t="s">
        <v>1</v>
      </c>
      <c r="Q6" s="94" t="s">
        <v>1</v>
      </c>
      <c r="R6" s="94" t="s">
        <v>1</v>
      </c>
      <c r="S6" s="94" t="s">
        <v>1</v>
      </c>
      <c r="T6" s="94" t="s">
        <v>1</v>
      </c>
      <c r="U6" s="94" t="s">
        <v>751</v>
      </c>
      <c r="V6" s="94" t="s">
        <v>1</v>
      </c>
      <c r="W6" s="96" t="s">
        <v>752</v>
      </c>
      <c r="X6" s="94" t="s">
        <v>1</v>
      </c>
      <c r="Y6" s="94" t="s">
        <v>1</v>
      </c>
      <c r="Z6" s="97" t="s">
        <v>750</v>
      </c>
      <c r="AA6" s="94" t="s">
        <v>1</v>
      </c>
      <c r="AB6" s="94" t="s">
        <v>1</v>
      </c>
      <c r="AC6" s="98" t="s">
        <v>750</v>
      </c>
      <c r="AD6" s="97" t="s">
        <v>1</v>
      </c>
      <c r="AE6" s="99" t="s">
        <v>1</v>
      </c>
    </row>
    <row r="7" spans="2:31" ht="30" customHeight="1" x14ac:dyDescent="0.35">
      <c r="B7" s="144"/>
      <c r="C7" s="129" t="s">
        <v>6</v>
      </c>
      <c r="D7" s="100" t="s">
        <v>750</v>
      </c>
      <c r="E7" s="134" t="s">
        <v>1</v>
      </c>
      <c r="F7" s="134" t="s">
        <v>1</v>
      </c>
      <c r="G7" s="95"/>
      <c r="H7" s="134" t="s">
        <v>750</v>
      </c>
      <c r="I7" s="134" t="s">
        <v>1</v>
      </c>
      <c r="J7" s="94" t="s">
        <v>754</v>
      </c>
      <c r="K7" s="134" t="s">
        <v>1</v>
      </c>
      <c r="L7" s="134" t="s">
        <v>1</v>
      </c>
      <c r="M7" s="134" t="s">
        <v>1</v>
      </c>
      <c r="N7" s="134" t="s">
        <v>1</v>
      </c>
      <c r="O7" s="134" t="s">
        <v>1</v>
      </c>
      <c r="P7" s="134" t="s">
        <v>1</v>
      </c>
      <c r="Q7" s="122" t="s">
        <v>750</v>
      </c>
      <c r="R7" s="134" t="s">
        <v>1</v>
      </c>
      <c r="S7" s="97" t="s">
        <v>3</v>
      </c>
      <c r="T7" s="134" t="s">
        <v>1</v>
      </c>
      <c r="U7" s="94" t="s">
        <v>754</v>
      </c>
      <c r="V7" s="134" t="s">
        <v>1</v>
      </c>
      <c r="W7" s="96" t="s">
        <v>752</v>
      </c>
      <c r="X7" s="107" t="s">
        <v>750</v>
      </c>
      <c r="Y7" s="134" t="s">
        <v>1</v>
      </c>
      <c r="Z7" s="134" t="s">
        <v>1</v>
      </c>
      <c r="AA7" s="134" t="s">
        <v>1</v>
      </c>
      <c r="AB7" s="134" t="s">
        <v>1</v>
      </c>
      <c r="AC7" s="136" t="s">
        <v>750</v>
      </c>
      <c r="AD7" s="107" t="s">
        <v>1</v>
      </c>
      <c r="AE7" s="135" t="s">
        <v>1</v>
      </c>
    </row>
    <row r="8" spans="2:31" ht="30" customHeight="1" x14ac:dyDescent="0.35">
      <c r="B8" s="144"/>
      <c r="C8" s="129" t="s">
        <v>1</v>
      </c>
      <c r="D8" s="101" t="s">
        <v>750</v>
      </c>
      <c r="E8" s="97" t="s">
        <v>750</v>
      </c>
      <c r="F8" s="97" t="s">
        <v>750</v>
      </c>
      <c r="G8" s="97" t="s">
        <v>750</v>
      </c>
      <c r="H8" s="95"/>
      <c r="I8" s="97" t="s">
        <v>750</v>
      </c>
      <c r="J8" s="94" t="s">
        <v>19</v>
      </c>
      <c r="K8" s="97" t="s">
        <v>750</v>
      </c>
      <c r="L8" s="97" t="s">
        <v>750</v>
      </c>
      <c r="M8" s="97" t="s">
        <v>750</v>
      </c>
      <c r="N8" s="97" t="s">
        <v>750</v>
      </c>
      <c r="O8" s="97" t="s">
        <v>750</v>
      </c>
      <c r="P8" s="97" t="s">
        <v>750</v>
      </c>
      <c r="Q8" s="97" t="s">
        <v>750</v>
      </c>
      <c r="R8" s="97" t="s">
        <v>750</v>
      </c>
      <c r="S8" s="97" t="s">
        <v>750</v>
      </c>
      <c r="T8" s="97" t="s">
        <v>750</v>
      </c>
      <c r="U8" s="94" t="s">
        <v>19</v>
      </c>
      <c r="V8" s="97" t="s">
        <v>750</v>
      </c>
      <c r="W8" s="96" t="s">
        <v>752</v>
      </c>
      <c r="X8" s="97" t="s">
        <v>750</v>
      </c>
      <c r="Y8" s="97" t="s">
        <v>750</v>
      </c>
      <c r="Z8" s="97" t="s">
        <v>750</v>
      </c>
      <c r="AA8" s="97" t="s">
        <v>750</v>
      </c>
      <c r="AB8" s="97" t="s">
        <v>750</v>
      </c>
      <c r="AC8" s="98" t="s">
        <v>750</v>
      </c>
      <c r="AD8" s="97" t="s">
        <v>1</v>
      </c>
      <c r="AE8" s="99" t="s">
        <v>750</v>
      </c>
    </row>
    <row r="9" spans="2:31" ht="30" customHeight="1" x14ac:dyDescent="0.35">
      <c r="B9" s="144"/>
      <c r="C9" s="130" t="s">
        <v>9</v>
      </c>
      <c r="D9" s="145" t="s">
        <v>755</v>
      </c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7"/>
    </row>
    <row r="10" spans="2:31" ht="30" customHeight="1" x14ac:dyDescent="0.35">
      <c r="B10" s="144"/>
      <c r="C10" s="130" t="s">
        <v>10</v>
      </c>
      <c r="D10" s="102" t="s">
        <v>756</v>
      </c>
      <c r="E10" s="94" t="s">
        <v>756</v>
      </c>
      <c r="F10" s="94" t="s">
        <v>756</v>
      </c>
      <c r="G10" s="94" t="s">
        <v>756</v>
      </c>
      <c r="H10" s="97" t="s">
        <v>19</v>
      </c>
      <c r="I10" s="94" t="s">
        <v>756</v>
      </c>
      <c r="J10" s="103"/>
      <c r="K10" s="94" t="s">
        <v>756</v>
      </c>
      <c r="L10" s="97" t="s">
        <v>750</v>
      </c>
      <c r="M10" s="94" t="s">
        <v>756</v>
      </c>
      <c r="N10" s="94" t="s">
        <v>756</v>
      </c>
      <c r="O10" s="94" t="s">
        <v>756</v>
      </c>
      <c r="P10" s="94" t="s">
        <v>756</v>
      </c>
      <c r="Q10" s="94" t="s">
        <v>756</v>
      </c>
      <c r="R10" s="94" t="s">
        <v>756</v>
      </c>
      <c r="S10" s="96" t="s">
        <v>752</v>
      </c>
      <c r="T10" s="94" t="s">
        <v>756</v>
      </c>
      <c r="U10" s="96" t="s">
        <v>752</v>
      </c>
      <c r="V10" s="94" t="s">
        <v>756</v>
      </c>
      <c r="W10" s="96" t="s">
        <v>752</v>
      </c>
      <c r="X10" s="94" t="s">
        <v>756</v>
      </c>
      <c r="Y10" s="94" t="s">
        <v>756</v>
      </c>
      <c r="Z10" s="94" t="s">
        <v>756</v>
      </c>
      <c r="AA10" s="97" t="s">
        <v>12</v>
      </c>
      <c r="AB10" s="94" t="s">
        <v>756</v>
      </c>
      <c r="AC10" s="104" t="s">
        <v>756</v>
      </c>
      <c r="AD10" s="97" t="s">
        <v>1</v>
      </c>
      <c r="AE10" s="105" t="s">
        <v>756</v>
      </c>
    </row>
    <row r="11" spans="2:31" ht="30" customHeight="1" x14ac:dyDescent="0.35">
      <c r="B11" s="144"/>
      <c r="C11" s="129" t="s">
        <v>11</v>
      </c>
      <c r="D11" s="101" t="s">
        <v>1</v>
      </c>
      <c r="E11" s="97" t="s">
        <v>1</v>
      </c>
      <c r="F11" s="97" t="s">
        <v>1</v>
      </c>
      <c r="G11" s="97" t="s">
        <v>1</v>
      </c>
      <c r="H11" s="97" t="s">
        <v>750</v>
      </c>
      <c r="I11" s="97" t="s">
        <v>1</v>
      </c>
      <c r="J11" s="94" t="s">
        <v>751</v>
      </c>
      <c r="K11" s="95"/>
      <c r="L11" s="97" t="s">
        <v>1</v>
      </c>
      <c r="M11" s="97" t="s">
        <v>750</v>
      </c>
      <c r="N11" s="97" t="s">
        <v>1</v>
      </c>
      <c r="O11" s="97" t="s">
        <v>1</v>
      </c>
      <c r="P11" s="97" t="s">
        <v>1</v>
      </c>
      <c r="Q11" s="97" t="s">
        <v>1</v>
      </c>
      <c r="R11" s="97" t="s">
        <v>1</v>
      </c>
      <c r="S11" s="97" t="s">
        <v>1</v>
      </c>
      <c r="T11" s="97" t="s">
        <v>1</v>
      </c>
      <c r="U11" s="94" t="s">
        <v>751</v>
      </c>
      <c r="V11" s="97" t="s">
        <v>1</v>
      </c>
      <c r="W11" s="96" t="s">
        <v>752</v>
      </c>
      <c r="X11" s="97" t="s">
        <v>1</v>
      </c>
      <c r="Y11" s="97" t="s">
        <v>750</v>
      </c>
      <c r="Z11" s="97" t="s">
        <v>1</v>
      </c>
      <c r="AA11" s="97" t="s">
        <v>1</v>
      </c>
      <c r="AB11" s="97" t="s">
        <v>1</v>
      </c>
      <c r="AC11" s="98" t="s">
        <v>1</v>
      </c>
      <c r="AD11" s="97" t="s">
        <v>1</v>
      </c>
      <c r="AE11" s="99" t="s">
        <v>1</v>
      </c>
    </row>
    <row r="12" spans="2:31" ht="30" customHeight="1" x14ac:dyDescent="0.35">
      <c r="B12" s="144"/>
      <c r="C12" s="130" t="s">
        <v>12</v>
      </c>
      <c r="D12" s="102" t="s">
        <v>756</v>
      </c>
      <c r="E12" s="94" t="s">
        <v>756</v>
      </c>
      <c r="F12" s="94" t="s">
        <v>756</v>
      </c>
      <c r="G12" s="94" t="s">
        <v>756</v>
      </c>
      <c r="H12" s="94" t="s">
        <v>19</v>
      </c>
      <c r="I12" s="97" t="s">
        <v>750</v>
      </c>
      <c r="J12" s="96" t="s">
        <v>752</v>
      </c>
      <c r="K12" s="94" t="s">
        <v>756</v>
      </c>
      <c r="L12" s="95"/>
      <c r="M12" s="94" t="s">
        <v>756</v>
      </c>
      <c r="N12" s="94" t="s">
        <v>756</v>
      </c>
      <c r="O12" s="94" t="s">
        <v>756</v>
      </c>
      <c r="P12" s="94" t="s">
        <v>756</v>
      </c>
      <c r="Q12" s="94" t="s">
        <v>756</v>
      </c>
      <c r="R12" s="94" t="s">
        <v>756</v>
      </c>
      <c r="S12" s="96" t="s">
        <v>752</v>
      </c>
      <c r="T12" s="94" t="s">
        <v>756</v>
      </c>
      <c r="U12" s="96" t="s">
        <v>752</v>
      </c>
      <c r="V12" s="94" t="s">
        <v>756</v>
      </c>
      <c r="W12" s="96" t="s">
        <v>752</v>
      </c>
      <c r="X12" s="94" t="s">
        <v>756</v>
      </c>
      <c r="Y12" s="94" t="s">
        <v>756</v>
      </c>
      <c r="Z12" s="94" t="s">
        <v>756</v>
      </c>
      <c r="AA12" s="97" t="s">
        <v>750</v>
      </c>
      <c r="AB12" s="94" t="s">
        <v>756</v>
      </c>
      <c r="AC12" s="104" t="s">
        <v>756</v>
      </c>
      <c r="AD12" s="97" t="s">
        <v>1</v>
      </c>
      <c r="AE12" s="105" t="s">
        <v>756</v>
      </c>
    </row>
    <row r="13" spans="2:31" ht="30" customHeight="1" x14ac:dyDescent="0.35">
      <c r="B13" s="144"/>
      <c r="C13" s="130" t="s">
        <v>13</v>
      </c>
      <c r="D13" s="145" t="s">
        <v>755</v>
      </c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7"/>
    </row>
    <row r="14" spans="2:31" ht="30" customHeight="1" x14ac:dyDescent="0.35">
      <c r="B14" s="144"/>
      <c r="C14" s="129" t="s">
        <v>14</v>
      </c>
      <c r="D14" s="101" t="s">
        <v>1</v>
      </c>
      <c r="E14" s="97" t="s">
        <v>1</v>
      </c>
      <c r="F14" s="97" t="s">
        <v>1</v>
      </c>
      <c r="G14" s="97" t="s">
        <v>1</v>
      </c>
      <c r="H14" s="97" t="s">
        <v>750</v>
      </c>
      <c r="I14" s="97" t="s">
        <v>1</v>
      </c>
      <c r="J14" s="94" t="s">
        <v>751</v>
      </c>
      <c r="K14" s="97" t="s">
        <v>1</v>
      </c>
      <c r="L14" s="97" t="s">
        <v>1</v>
      </c>
      <c r="M14" s="97" t="s">
        <v>1</v>
      </c>
      <c r="N14" s="95"/>
      <c r="O14" s="97" t="s">
        <v>1</v>
      </c>
      <c r="P14" s="97" t="s">
        <v>1</v>
      </c>
      <c r="Q14" s="97" t="s">
        <v>1</v>
      </c>
      <c r="R14" s="96" t="s">
        <v>752</v>
      </c>
      <c r="S14" s="97" t="s">
        <v>1</v>
      </c>
      <c r="T14" s="97" t="s">
        <v>1</v>
      </c>
      <c r="U14" s="94" t="s">
        <v>751</v>
      </c>
      <c r="V14" s="97" t="s">
        <v>1</v>
      </c>
      <c r="W14" s="96" t="s">
        <v>752</v>
      </c>
      <c r="X14" s="97" t="s">
        <v>1</v>
      </c>
      <c r="Y14" s="97" t="s">
        <v>1</v>
      </c>
      <c r="Z14" s="97" t="s">
        <v>1</v>
      </c>
      <c r="AA14" s="97" t="s">
        <v>1</v>
      </c>
      <c r="AB14" s="97" t="s">
        <v>1</v>
      </c>
      <c r="AC14" s="98" t="s">
        <v>1</v>
      </c>
      <c r="AD14" s="97" t="s">
        <v>1</v>
      </c>
      <c r="AE14" s="99" t="s">
        <v>1</v>
      </c>
    </row>
    <row r="15" spans="2:31" ht="30" customHeight="1" x14ac:dyDescent="0.35">
      <c r="B15" s="144"/>
      <c r="C15" s="130" t="s">
        <v>15</v>
      </c>
      <c r="D15" s="148" t="s">
        <v>755</v>
      </c>
      <c r="E15" s="149"/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50"/>
    </row>
    <row r="16" spans="2:31" ht="30" customHeight="1" x14ac:dyDescent="0.35">
      <c r="B16" s="144"/>
      <c r="C16" s="130" t="s">
        <v>16</v>
      </c>
      <c r="D16" s="148" t="s">
        <v>755</v>
      </c>
      <c r="E16" s="149"/>
      <c r="F16" s="149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50"/>
    </row>
    <row r="17" spans="2:31" ht="30" customHeight="1" x14ac:dyDescent="0.35">
      <c r="B17" s="144"/>
      <c r="C17" s="129" t="s">
        <v>17</v>
      </c>
      <c r="D17" s="101" t="s">
        <v>750</v>
      </c>
      <c r="E17" s="97" t="s">
        <v>1</v>
      </c>
      <c r="F17" s="97" t="s">
        <v>1</v>
      </c>
      <c r="G17" s="97" t="s">
        <v>7</v>
      </c>
      <c r="H17" s="97" t="s">
        <v>750</v>
      </c>
      <c r="I17" s="97" t="s">
        <v>1</v>
      </c>
      <c r="J17" s="94" t="s">
        <v>751</v>
      </c>
      <c r="K17" s="97" t="s">
        <v>1</v>
      </c>
      <c r="L17" s="97" t="s">
        <v>1</v>
      </c>
      <c r="M17" s="97" t="s">
        <v>1</v>
      </c>
      <c r="N17" s="97" t="s">
        <v>1</v>
      </c>
      <c r="O17" s="97" t="s">
        <v>1</v>
      </c>
      <c r="P17" s="97" t="s">
        <v>1</v>
      </c>
      <c r="Q17" s="95"/>
      <c r="R17" s="97" t="s">
        <v>1</v>
      </c>
      <c r="S17" s="97" t="s">
        <v>1</v>
      </c>
      <c r="T17" s="97" t="s">
        <v>1</v>
      </c>
      <c r="U17" s="94" t="s">
        <v>751</v>
      </c>
      <c r="V17" s="97" t="s">
        <v>1</v>
      </c>
      <c r="W17" s="96" t="s">
        <v>752</v>
      </c>
      <c r="X17" s="97" t="s">
        <v>1</v>
      </c>
      <c r="Y17" s="97" t="s">
        <v>1</v>
      </c>
      <c r="Z17" s="97" t="s">
        <v>750</v>
      </c>
      <c r="AA17" s="97" t="s">
        <v>1</v>
      </c>
      <c r="AB17" s="97" t="s">
        <v>1</v>
      </c>
      <c r="AC17" s="98" t="s">
        <v>750</v>
      </c>
      <c r="AD17" s="97" t="s">
        <v>1</v>
      </c>
      <c r="AE17" s="99" t="s">
        <v>1</v>
      </c>
    </row>
    <row r="18" spans="2:31" ht="30" customHeight="1" x14ac:dyDescent="0.35">
      <c r="B18" s="144"/>
      <c r="C18" s="130" t="s">
        <v>18</v>
      </c>
      <c r="D18" s="145" t="s">
        <v>755</v>
      </c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7"/>
    </row>
    <row r="19" spans="2:31" ht="30" customHeight="1" x14ac:dyDescent="0.35">
      <c r="B19" s="144"/>
      <c r="C19" s="129" t="s">
        <v>19</v>
      </c>
      <c r="D19" s="101" t="s">
        <v>1</v>
      </c>
      <c r="E19" s="97" t="s">
        <v>1</v>
      </c>
      <c r="F19" s="97" t="s">
        <v>1</v>
      </c>
      <c r="G19" s="97" t="s">
        <v>1</v>
      </c>
      <c r="H19" s="97" t="s">
        <v>750</v>
      </c>
      <c r="I19" s="97" t="s">
        <v>1</v>
      </c>
      <c r="J19" s="96" t="s">
        <v>752</v>
      </c>
      <c r="K19" s="97" t="s">
        <v>1</v>
      </c>
      <c r="L19" s="97" t="s">
        <v>750</v>
      </c>
      <c r="M19" s="97" t="s">
        <v>1</v>
      </c>
      <c r="N19" s="97" t="s">
        <v>1</v>
      </c>
      <c r="O19" s="97" t="s">
        <v>1</v>
      </c>
      <c r="P19" s="97" t="s">
        <v>1</v>
      </c>
      <c r="Q19" s="97" t="s">
        <v>1</v>
      </c>
      <c r="R19" s="97" t="s">
        <v>1</v>
      </c>
      <c r="S19" s="95"/>
      <c r="T19" s="97" t="s">
        <v>1</v>
      </c>
      <c r="U19" s="96" t="s">
        <v>752</v>
      </c>
      <c r="V19" s="97" t="s">
        <v>1</v>
      </c>
      <c r="W19" s="96" t="s">
        <v>752</v>
      </c>
      <c r="X19" s="97" t="s">
        <v>1</v>
      </c>
      <c r="Y19" s="97" t="s">
        <v>1</v>
      </c>
      <c r="Z19" s="97" t="s">
        <v>1</v>
      </c>
      <c r="AA19" s="97" t="s">
        <v>12</v>
      </c>
      <c r="AB19" s="97" t="s">
        <v>1</v>
      </c>
      <c r="AC19" s="98" t="s">
        <v>1</v>
      </c>
      <c r="AD19" s="97" t="s">
        <v>1</v>
      </c>
      <c r="AE19" s="99" t="s">
        <v>1</v>
      </c>
    </row>
    <row r="20" spans="2:31" ht="30" customHeight="1" x14ac:dyDescent="0.35">
      <c r="B20" s="144"/>
      <c r="C20" s="130" t="s">
        <v>5</v>
      </c>
      <c r="D20" s="148" t="s">
        <v>755</v>
      </c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50"/>
    </row>
    <row r="21" spans="2:31" ht="30" customHeight="1" thickBot="1" x14ac:dyDescent="0.4">
      <c r="B21" s="144"/>
      <c r="C21" s="130" t="s">
        <v>20</v>
      </c>
      <c r="D21" s="102" t="s">
        <v>756</v>
      </c>
      <c r="E21" s="94" t="s">
        <v>756</v>
      </c>
      <c r="F21" s="94" t="s">
        <v>756</v>
      </c>
      <c r="G21" s="94" t="s">
        <v>756</v>
      </c>
      <c r="H21" s="97" t="s">
        <v>19</v>
      </c>
      <c r="I21" s="94" t="s">
        <v>756</v>
      </c>
      <c r="J21" s="96" t="s">
        <v>752</v>
      </c>
      <c r="K21" s="94" t="s">
        <v>756</v>
      </c>
      <c r="L21" s="97" t="s">
        <v>750</v>
      </c>
      <c r="M21" s="94" t="s">
        <v>756</v>
      </c>
      <c r="N21" s="94" t="s">
        <v>756</v>
      </c>
      <c r="O21" s="94" t="s">
        <v>756</v>
      </c>
      <c r="P21" s="94" t="s">
        <v>756</v>
      </c>
      <c r="Q21" s="94" t="s">
        <v>756</v>
      </c>
      <c r="R21" s="94" t="s">
        <v>756</v>
      </c>
      <c r="S21" s="96" t="s">
        <v>752</v>
      </c>
      <c r="T21" s="94" t="s">
        <v>756</v>
      </c>
      <c r="U21" s="95"/>
      <c r="V21" s="94" t="s">
        <v>756</v>
      </c>
      <c r="W21" s="96" t="s">
        <v>752</v>
      </c>
      <c r="X21" s="94" t="s">
        <v>756</v>
      </c>
      <c r="Y21" s="94" t="s">
        <v>756</v>
      </c>
      <c r="Z21" s="94" t="s">
        <v>756</v>
      </c>
      <c r="AA21" s="97" t="s">
        <v>12</v>
      </c>
      <c r="AB21" s="94" t="s">
        <v>756</v>
      </c>
      <c r="AC21" s="104" t="s">
        <v>756</v>
      </c>
      <c r="AD21" s="104" t="s">
        <v>756</v>
      </c>
      <c r="AE21" s="105" t="s">
        <v>756</v>
      </c>
    </row>
    <row r="22" spans="2:31" ht="30" customHeight="1" x14ac:dyDescent="0.35">
      <c r="B22" s="144"/>
      <c r="C22" s="129" t="s">
        <v>2</v>
      </c>
      <c r="D22" s="101" t="s">
        <v>1</v>
      </c>
      <c r="E22" s="96" t="s">
        <v>752</v>
      </c>
      <c r="F22" s="97" t="s">
        <v>1</v>
      </c>
      <c r="G22" s="90" t="s">
        <v>750</v>
      </c>
      <c r="H22" s="97" t="s">
        <v>750</v>
      </c>
      <c r="I22" s="97" t="s">
        <v>1</v>
      </c>
      <c r="J22" s="106" t="s">
        <v>754</v>
      </c>
      <c r="K22" s="97" t="s">
        <v>750</v>
      </c>
      <c r="L22" s="97" t="s">
        <v>1</v>
      </c>
      <c r="M22" s="97" t="s">
        <v>750</v>
      </c>
      <c r="N22" s="97" t="s">
        <v>750</v>
      </c>
      <c r="O22" s="97" t="s">
        <v>1</v>
      </c>
      <c r="P22" s="97" t="s">
        <v>1</v>
      </c>
      <c r="Q22" s="97" t="s">
        <v>1</v>
      </c>
      <c r="R22" s="97" t="s">
        <v>757</v>
      </c>
      <c r="S22" s="107" t="s">
        <v>3</v>
      </c>
      <c r="T22" s="96" t="s">
        <v>752</v>
      </c>
      <c r="U22" s="106" t="s">
        <v>754</v>
      </c>
      <c r="V22" s="95"/>
      <c r="W22" s="96" t="s">
        <v>752</v>
      </c>
      <c r="X22" s="97" t="s">
        <v>750</v>
      </c>
      <c r="Y22" s="97" t="s">
        <v>11</v>
      </c>
      <c r="Z22" s="97" t="s">
        <v>1</v>
      </c>
      <c r="AA22" s="97" t="s">
        <v>750</v>
      </c>
      <c r="AB22" s="97" t="s">
        <v>1</v>
      </c>
      <c r="AC22" s="98" t="s">
        <v>1</v>
      </c>
      <c r="AD22" s="97" t="s">
        <v>1</v>
      </c>
      <c r="AE22" s="92" t="s">
        <v>750</v>
      </c>
    </row>
    <row r="23" spans="2:31" ht="30" customHeight="1" x14ac:dyDescent="0.35">
      <c r="B23" s="144"/>
      <c r="C23" s="130" t="s">
        <v>21</v>
      </c>
      <c r="D23" s="145" t="s">
        <v>755</v>
      </c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  <c r="AA23" s="146"/>
      <c r="AB23" s="146"/>
      <c r="AC23" s="146"/>
      <c r="AD23" s="146"/>
      <c r="AE23" s="147"/>
    </row>
    <row r="24" spans="2:31" ht="30" customHeight="1" x14ac:dyDescent="0.35">
      <c r="B24" s="144"/>
      <c r="C24" s="129" t="s">
        <v>3</v>
      </c>
      <c r="D24" s="100" t="s">
        <v>750</v>
      </c>
      <c r="E24" s="97" t="s">
        <v>1</v>
      </c>
      <c r="F24" s="97" t="s">
        <v>1</v>
      </c>
      <c r="G24" s="97" t="s">
        <v>750</v>
      </c>
      <c r="H24" s="97" t="s">
        <v>750</v>
      </c>
      <c r="I24" s="97" t="s">
        <v>1</v>
      </c>
      <c r="J24" s="97" t="s">
        <v>19</v>
      </c>
      <c r="K24" s="97" t="s">
        <v>1</v>
      </c>
      <c r="L24" s="97" t="s">
        <v>19</v>
      </c>
      <c r="M24" s="97" t="s">
        <v>1</v>
      </c>
      <c r="N24" s="97" t="s">
        <v>1</v>
      </c>
      <c r="O24" s="97" t="s">
        <v>1</v>
      </c>
      <c r="P24" s="97" t="s">
        <v>1</v>
      </c>
      <c r="Q24" s="97" t="s">
        <v>1</v>
      </c>
      <c r="R24" s="97" t="s">
        <v>1</v>
      </c>
      <c r="S24" s="97" t="s">
        <v>750</v>
      </c>
      <c r="T24" s="97" t="s">
        <v>1</v>
      </c>
      <c r="U24" s="97" t="s">
        <v>19</v>
      </c>
      <c r="V24" s="97" t="s">
        <v>1</v>
      </c>
      <c r="W24" s="96" t="s">
        <v>752</v>
      </c>
      <c r="X24" s="95"/>
      <c r="Y24" s="97" t="s">
        <v>1</v>
      </c>
      <c r="Z24" s="97" t="s">
        <v>1</v>
      </c>
      <c r="AA24" s="97" t="s">
        <v>1</v>
      </c>
      <c r="AB24" s="97" t="s">
        <v>1</v>
      </c>
      <c r="AC24" s="98" t="s">
        <v>6</v>
      </c>
      <c r="AD24" s="97" t="s">
        <v>1</v>
      </c>
      <c r="AE24" s="99" t="s">
        <v>1</v>
      </c>
    </row>
    <row r="25" spans="2:31" ht="30" customHeight="1" x14ac:dyDescent="0.35">
      <c r="B25" s="144"/>
      <c r="C25" s="129" t="s">
        <v>22</v>
      </c>
      <c r="D25" s="145" t="s">
        <v>758</v>
      </c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7"/>
    </row>
    <row r="26" spans="2:31" ht="30" customHeight="1" x14ac:dyDescent="0.35">
      <c r="B26" s="144"/>
      <c r="C26" s="129" t="s">
        <v>23</v>
      </c>
      <c r="D26" s="148" t="s">
        <v>755</v>
      </c>
      <c r="E26" s="149"/>
      <c r="F26" s="149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50"/>
    </row>
    <row r="27" spans="2:31" ht="30" customHeight="1" x14ac:dyDescent="0.35">
      <c r="B27" s="144"/>
      <c r="C27" s="129" t="s">
        <v>24</v>
      </c>
      <c r="D27" s="101" t="s">
        <v>1</v>
      </c>
      <c r="E27" s="97" t="s">
        <v>2</v>
      </c>
      <c r="F27" s="97" t="s">
        <v>1</v>
      </c>
      <c r="G27" s="97" t="s">
        <v>1</v>
      </c>
      <c r="H27" s="97" t="s">
        <v>750</v>
      </c>
      <c r="I27" s="97" t="s">
        <v>750</v>
      </c>
      <c r="J27" s="97" t="s">
        <v>12</v>
      </c>
      <c r="K27" s="97" t="s">
        <v>1</v>
      </c>
      <c r="L27" s="97" t="s">
        <v>750</v>
      </c>
      <c r="M27" s="97" t="s">
        <v>1</v>
      </c>
      <c r="N27" s="97" t="s">
        <v>1</v>
      </c>
      <c r="O27" s="97" t="s">
        <v>1</v>
      </c>
      <c r="P27" s="97" t="s">
        <v>1</v>
      </c>
      <c r="Q27" s="97" t="s">
        <v>1</v>
      </c>
      <c r="R27" s="97" t="s">
        <v>1</v>
      </c>
      <c r="S27" s="97" t="s">
        <v>12</v>
      </c>
      <c r="T27" s="108" t="s">
        <v>1</v>
      </c>
      <c r="U27" s="97" t="s">
        <v>12</v>
      </c>
      <c r="V27" s="97" t="s">
        <v>750</v>
      </c>
      <c r="W27" s="97" t="s">
        <v>750</v>
      </c>
      <c r="X27" s="97" t="s">
        <v>1</v>
      </c>
      <c r="Y27" s="97" t="s">
        <v>1</v>
      </c>
      <c r="Z27" s="97" t="s">
        <v>1</v>
      </c>
      <c r="AA27" s="95"/>
      <c r="AB27" s="97" t="s">
        <v>1</v>
      </c>
      <c r="AC27" s="98" t="s">
        <v>1</v>
      </c>
      <c r="AD27" s="97" t="s">
        <v>1</v>
      </c>
      <c r="AE27" s="99" t="s">
        <v>1</v>
      </c>
    </row>
    <row r="28" spans="2:31" ht="30" customHeight="1" x14ac:dyDescent="0.35">
      <c r="B28" s="144"/>
      <c r="C28" s="129" t="s">
        <v>25</v>
      </c>
      <c r="D28" s="101" t="s">
        <v>750</v>
      </c>
      <c r="E28" s="97" t="s">
        <v>1</v>
      </c>
      <c r="F28" s="97" t="s">
        <v>1</v>
      </c>
      <c r="G28" s="97" t="s">
        <v>750</v>
      </c>
      <c r="H28" s="97" t="s">
        <v>750</v>
      </c>
      <c r="I28" s="97" t="s">
        <v>1</v>
      </c>
      <c r="J28" s="94" t="s">
        <v>751</v>
      </c>
      <c r="K28" s="97" t="s">
        <v>1</v>
      </c>
      <c r="L28" s="97" t="s">
        <v>1</v>
      </c>
      <c r="M28" s="97" t="s">
        <v>1</v>
      </c>
      <c r="N28" s="97" t="s">
        <v>1</v>
      </c>
      <c r="O28" s="97" t="s">
        <v>1</v>
      </c>
      <c r="P28" s="97" t="s">
        <v>1</v>
      </c>
      <c r="Q28" s="97" t="s">
        <v>750</v>
      </c>
      <c r="R28" s="97" t="s">
        <v>1</v>
      </c>
      <c r="S28" s="97" t="s">
        <v>1</v>
      </c>
      <c r="T28" s="97" t="s">
        <v>1</v>
      </c>
      <c r="U28" s="94" t="s">
        <v>751</v>
      </c>
      <c r="V28" s="97" t="s">
        <v>1</v>
      </c>
      <c r="W28" s="96" t="s">
        <v>752</v>
      </c>
      <c r="X28" s="97" t="s">
        <v>1</v>
      </c>
      <c r="Y28" s="97" t="s">
        <v>1</v>
      </c>
      <c r="Z28" s="97" t="s">
        <v>1</v>
      </c>
      <c r="AA28" s="97" t="s">
        <v>1</v>
      </c>
      <c r="AB28" s="95"/>
      <c r="AC28" s="109" t="s">
        <v>750</v>
      </c>
      <c r="AD28" s="97" t="s">
        <v>1</v>
      </c>
      <c r="AE28" s="99" t="s">
        <v>1</v>
      </c>
    </row>
    <row r="29" spans="2:31" ht="30" customHeight="1" thickBot="1" x14ac:dyDescent="0.4">
      <c r="B29" s="144"/>
      <c r="C29" s="140" t="s">
        <v>7</v>
      </c>
      <c r="D29" s="110" t="s">
        <v>752</v>
      </c>
      <c r="E29" s="111" t="s">
        <v>752</v>
      </c>
      <c r="F29" s="111" t="s">
        <v>752</v>
      </c>
      <c r="G29" s="112" t="s">
        <v>750</v>
      </c>
      <c r="H29" s="111" t="s">
        <v>752</v>
      </c>
      <c r="I29" s="111" t="s">
        <v>752</v>
      </c>
      <c r="J29" s="111" t="s">
        <v>752</v>
      </c>
      <c r="K29" s="111" t="s">
        <v>752</v>
      </c>
      <c r="L29" s="111" t="s">
        <v>752</v>
      </c>
      <c r="M29" s="111" t="s">
        <v>752</v>
      </c>
      <c r="N29" s="111" t="s">
        <v>752</v>
      </c>
      <c r="O29" s="111" t="s">
        <v>752</v>
      </c>
      <c r="P29" s="111" t="s">
        <v>752</v>
      </c>
      <c r="Q29" s="111" t="s">
        <v>752</v>
      </c>
      <c r="R29" s="111" t="s">
        <v>752</v>
      </c>
      <c r="S29" s="111" t="s">
        <v>752</v>
      </c>
      <c r="T29" s="111" t="s">
        <v>752</v>
      </c>
      <c r="U29" s="111" t="s">
        <v>752</v>
      </c>
      <c r="V29" s="111" t="s">
        <v>752</v>
      </c>
      <c r="W29" s="111" t="s">
        <v>752</v>
      </c>
      <c r="X29" s="111" t="s">
        <v>752</v>
      </c>
      <c r="Y29" s="111" t="s">
        <v>752</v>
      </c>
      <c r="Z29" s="111" t="s">
        <v>752</v>
      </c>
      <c r="AA29" s="111" t="s">
        <v>752</v>
      </c>
      <c r="AB29" s="113" t="s">
        <v>752</v>
      </c>
      <c r="AC29" s="95"/>
      <c r="AD29" s="113" t="s">
        <v>752</v>
      </c>
      <c r="AE29" s="114" t="s">
        <v>752</v>
      </c>
    </row>
    <row r="30" spans="2:31" ht="30" customHeight="1" x14ac:dyDescent="0.35">
      <c r="B30" s="144"/>
      <c r="C30" s="130" t="s">
        <v>747</v>
      </c>
      <c r="D30" s="148" t="s">
        <v>755</v>
      </c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50"/>
    </row>
    <row r="31" spans="2:31" ht="30" customHeight="1" thickBot="1" x14ac:dyDescent="0.4">
      <c r="B31" s="115"/>
      <c r="C31" s="140" t="s">
        <v>748</v>
      </c>
      <c r="D31" s="151" t="s">
        <v>755</v>
      </c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152"/>
      <c r="U31" s="152"/>
      <c r="V31" s="152"/>
      <c r="W31" s="152"/>
      <c r="X31" s="152"/>
      <c r="Y31" s="152"/>
      <c r="Z31" s="152"/>
      <c r="AA31" s="152"/>
      <c r="AB31" s="152"/>
      <c r="AC31" s="152"/>
      <c r="AD31" s="152"/>
      <c r="AE31" s="153"/>
    </row>
    <row r="34" spans="4:7" x14ac:dyDescent="0.35">
      <c r="D34" s="96" t="s">
        <v>752</v>
      </c>
      <c r="E34" s="116" t="s">
        <v>759</v>
      </c>
      <c r="F34" s="117" t="s">
        <v>760</v>
      </c>
    </row>
    <row r="36" spans="4:7" x14ac:dyDescent="0.35">
      <c r="D36" s="1" t="s">
        <v>757</v>
      </c>
      <c r="E36" s="116" t="s">
        <v>759</v>
      </c>
      <c r="F36" s="1" t="s">
        <v>761</v>
      </c>
    </row>
    <row r="38" spans="4:7" ht="32.25" customHeight="1" x14ac:dyDescent="0.35">
      <c r="D38" s="2" t="s">
        <v>762</v>
      </c>
      <c r="E38" s="118" t="s">
        <v>759</v>
      </c>
      <c r="F38" s="119" t="s">
        <v>763</v>
      </c>
      <c r="G38" s="119"/>
    </row>
  </sheetData>
  <mergeCells count="14">
    <mergeCell ref="D31:AE31"/>
    <mergeCell ref="D2:AE2"/>
    <mergeCell ref="B4:B30"/>
    <mergeCell ref="D5:AE5"/>
    <mergeCell ref="D9:AE9"/>
    <mergeCell ref="D13:AE13"/>
    <mergeCell ref="D15:AE15"/>
    <mergeCell ref="D16:AE16"/>
    <mergeCell ref="D18:AE18"/>
    <mergeCell ref="D20:AE20"/>
    <mergeCell ref="D23:AE23"/>
    <mergeCell ref="D25:AE25"/>
    <mergeCell ref="D26:AE26"/>
    <mergeCell ref="D30:AE30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6"/>
  <sheetViews>
    <sheetView workbookViewId="0">
      <selection sqref="A1:AH6"/>
    </sheetView>
  </sheetViews>
  <sheetFormatPr defaultColWidth="10.90625" defaultRowHeight="14.5" x14ac:dyDescent="0.35"/>
  <sheetData>
    <row r="1" spans="1:34" x14ac:dyDescent="0.35">
      <c r="A1" s="3" t="s">
        <v>30</v>
      </c>
      <c r="B1" s="3" t="s">
        <v>31</v>
      </c>
      <c r="C1" s="3" t="s">
        <v>32</v>
      </c>
      <c r="D1" s="4" t="s">
        <v>499</v>
      </c>
      <c r="E1" s="4" t="s">
        <v>33</v>
      </c>
      <c r="F1" s="4" t="s">
        <v>34</v>
      </c>
      <c r="G1" s="4" t="s">
        <v>35</v>
      </c>
      <c r="H1" s="4" t="s">
        <v>36</v>
      </c>
      <c r="I1" s="4" t="s">
        <v>37</v>
      </c>
      <c r="J1" s="4" t="s">
        <v>38</v>
      </c>
      <c r="K1" s="4" t="s">
        <v>39</v>
      </c>
      <c r="L1" s="4" t="s">
        <v>40</v>
      </c>
      <c r="M1" s="4" t="s">
        <v>41</v>
      </c>
      <c r="N1" s="4" t="s">
        <v>42</v>
      </c>
      <c r="O1" s="4" t="s">
        <v>43</v>
      </c>
      <c r="P1" s="4" t="s">
        <v>44</v>
      </c>
      <c r="Q1" s="4" t="s">
        <v>45</v>
      </c>
      <c r="R1" s="4" t="s">
        <v>46</v>
      </c>
      <c r="S1" s="4" t="s">
        <v>47</v>
      </c>
      <c r="T1" s="4" t="s">
        <v>48</v>
      </c>
      <c r="U1" s="4" t="s">
        <v>49</v>
      </c>
      <c r="V1" s="4" t="s">
        <v>50</v>
      </c>
      <c r="W1" s="4" t="s">
        <v>51</v>
      </c>
      <c r="X1" s="4" t="s">
        <v>52</v>
      </c>
      <c r="Y1" s="4" t="s">
        <v>53</v>
      </c>
      <c r="Z1" s="4" t="s">
        <v>54</v>
      </c>
      <c r="AA1" s="4" t="s">
        <v>55</v>
      </c>
      <c r="AB1" s="4" t="s">
        <v>427</v>
      </c>
      <c r="AC1" s="4" t="s">
        <v>56</v>
      </c>
      <c r="AD1" s="5" t="s">
        <v>57</v>
      </c>
      <c r="AE1" s="4" t="s">
        <v>58</v>
      </c>
      <c r="AF1" s="6" t="s">
        <v>59</v>
      </c>
      <c r="AG1" s="72" t="s">
        <v>60</v>
      </c>
      <c r="AH1" s="6" t="s">
        <v>61</v>
      </c>
    </row>
    <row r="2" spans="1:34" x14ac:dyDescent="0.35">
      <c r="A2" s="10" t="s">
        <v>3</v>
      </c>
      <c r="B2" s="10" t="s">
        <v>19</v>
      </c>
      <c r="C2" s="10" t="s">
        <v>62</v>
      </c>
      <c r="D2" s="11" t="s">
        <v>235</v>
      </c>
      <c r="E2" s="12">
        <v>43101</v>
      </c>
      <c r="F2" s="12">
        <v>401768</v>
      </c>
      <c r="G2" s="11" t="s">
        <v>64</v>
      </c>
      <c r="H2" s="11"/>
      <c r="I2" s="11"/>
      <c r="J2" s="11" t="s">
        <v>236</v>
      </c>
      <c r="K2" s="11" t="s">
        <v>237</v>
      </c>
      <c r="L2" s="13">
        <v>0.33333333333333331</v>
      </c>
      <c r="M2" s="11">
        <v>0</v>
      </c>
      <c r="N2" s="13">
        <v>0.44444444444444442</v>
      </c>
      <c r="O2" s="11">
        <v>0</v>
      </c>
      <c r="P2" s="13">
        <v>0.625</v>
      </c>
      <c r="Q2" s="11" t="s">
        <v>66</v>
      </c>
      <c r="R2" s="11" t="s">
        <v>66</v>
      </c>
      <c r="S2" s="11" t="s">
        <v>66</v>
      </c>
      <c r="T2" s="11" t="s">
        <v>66</v>
      </c>
      <c r="U2" s="11" t="s">
        <v>66</v>
      </c>
      <c r="V2" s="11"/>
      <c r="W2" s="11"/>
      <c r="X2" s="11" t="s">
        <v>238</v>
      </c>
      <c r="Y2" s="14">
        <v>3</v>
      </c>
      <c r="Z2" s="11" t="s">
        <v>239</v>
      </c>
      <c r="AA2" s="11" t="s">
        <v>240</v>
      </c>
      <c r="AB2" s="11">
        <v>500</v>
      </c>
      <c r="AC2" s="11" t="s">
        <v>241</v>
      </c>
      <c r="AD2" s="15">
        <v>235</v>
      </c>
      <c r="AE2" s="11" t="s">
        <v>241</v>
      </c>
      <c r="AF2" s="16" t="s">
        <v>242</v>
      </c>
      <c r="AG2" s="73">
        <v>0.47</v>
      </c>
      <c r="AH2" s="16"/>
    </row>
    <row r="3" spans="1:34" x14ac:dyDescent="0.35">
      <c r="A3" s="10" t="s">
        <v>3</v>
      </c>
      <c r="B3" s="10" t="s">
        <v>1</v>
      </c>
      <c r="C3" s="10" t="s">
        <v>62</v>
      </c>
      <c r="D3" s="11" t="s">
        <v>243</v>
      </c>
      <c r="E3" s="12">
        <v>43101</v>
      </c>
      <c r="F3" s="12">
        <v>401768</v>
      </c>
      <c r="G3" s="11" t="s">
        <v>64</v>
      </c>
      <c r="H3" s="11"/>
      <c r="I3" s="11"/>
      <c r="J3" s="11" t="s">
        <v>219</v>
      </c>
      <c r="K3" s="11" t="s">
        <v>244</v>
      </c>
      <c r="L3" s="13">
        <v>8.3333333333333329E-2</v>
      </c>
      <c r="M3" s="11">
        <v>0</v>
      </c>
      <c r="N3" s="13">
        <v>0.35416666666666669</v>
      </c>
      <c r="O3" s="11">
        <v>0</v>
      </c>
      <c r="P3" s="13">
        <v>0.5</v>
      </c>
      <c r="Q3" s="11" t="s">
        <v>66</v>
      </c>
      <c r="R3" s="11" t="s">
        <v>66</v>
      </c>
      <c r="S3" s="11" t="s">
        <v>66</v>
      </c>
      <c r="T3" s="11" t="s">
        <v>66</v>
      </c>
      <c r="U3" s="11" t="s">
        <v>66</v>
      </c>
      <c r="V3" s="11"/>
      <c r="W3" s="11"/>
      <c r="X3" s="11" t="s">
        <v>80</v>
      </c>
      <c r="Y3" s="14">
        <v>14</v>
      </c>
      <c r="Z3" s="11" t="s">
        <v>245</v>
      </c>
      <c r="AA3" s="11" t="s">
        <v>147</v>
      </c>
      <c r="AB3" s="11">
        <v>242</v>
      </c>
      <c r="AC3" s="11" t="s">
        <v>241</v>
      </c>
      <c r="AD3" s="15">
        <v>400</v>
      </c>
      <c r="AE3" s="11" t="s">
        <v>241</v>
      </c>
      <c r="AF3" s="16" t="s">
        <v>246</v>
      </c>
      <c r="AG3" s="73">
        <v>1.6528925619834711</v>
      </c>
      <c r="AH3" s="16"/>
    </row>
    <row r="4" spans="1:34" x14ac:dyDescent="0.35">
      <c r="A4" s="10" t="s">
        <v>3</v>
      </c>
      <c r="B4" s="10" t="s">
        <v>1</v>
      </c>
      <c r="C4" s="10" t="s">
        <v>62</v>
      </c>
      <c r="D4" s="11" t="s">
        <v>556</v>
      </c>
      <c r="E4" s="12">
        <v>43101</v>
      </c>
      <c r="F4" s="12">
        <v>401768</v>
      </c>
      <c r="G4" s="11" t="s">
        <v>64</v>
      </c>
      <c r="H4" s="11"/>
      <c r="I4" s="11"/>
      <c r="J4" s="11" t="s">
        <v>219</v>
      </c>
      <c r="K4" s="11" t="s">
        <v>244</v>
      </c>
      <c r="L4" s="13">
        <v>8.3333333333333329E-2</v>
      </c>
      <c r="M4" s="11">
        <v>0</v>
      </c>
      <c r="N4" s="13">
        <v>0.375</v>
      </c>
      <c r="O4" s="11">
        <v>0</v>
      </c>
      <c r="P4" s="13">
        <v>0.52083333333333337</v>
      </c>
      <c r="Q4" s="11" t="s">
        <v>66</v>
      </c>
      <c r="R4" s="11" t="s">
        <v>66</v>
      </c>
      <c r="S4" s="11" t="s">
        <v>66</v>
      </c>
      <c r="T4" s="11" t="s">
        <v>66</v>
      </c>
      <c r="U4" s="11" t="s">
        <v>66</v>
      </c>
      <c r="V4" s="11"/>
      <c r="W4" s="11"/>
      <c r="X4" s="11" t="s">
        <v>80</v>
      </c>
      <c r="Y4" s="14">
        <v>14</v>
      </c>
      <c r="Z4" s="11" t="s">
        <v>245</v>
      </c>
      <c r="AA4" s="11" t="s">
        <v>147</v>
      </c>
      <c r="AB4" s="11">
        <v>242</v>
      </c>
      <c r="AC4" s="11" t="s">
        <v>241</v>
      </c>
      <c r="AD4" s="15">
        <v>400</v>
      </c>
      <c r="AE4" s="11" t="s">
        <v>241</v>
      </c>
      <c r="AF4" s="16" t="s">
        <v>246</v>
      </c>
      <c r="AG4" s="73">
        <v>1.6528925619834711</v>
      </c>
      <c r="AH4" s="16"/>
    </row>
    <row r="5" spans="1:34" x14ac:dyDescent="0.35">
      <c r="A5" s="10" t="s">
        <v>3</v>
      </c>
      <c r="B5" s="10" t="s">
        <v>1</v>
      </c>
      <c r="C5" s="10" t="s">
        <v>62</v>
      </c>
      <c r="D5" s="11" t="s">
        <v>557</v>
      </c>
      <c r="E5" s="12">
        <v>43101</v>
      </c>
      <c r="F5" s="12">
        <v>401768</v>
      </c>
      <c r="G5" s="11" t="s">
        <v>64</v>
      </c>
      <c r="H5" s="11"/>
      <c r="I5" s="11"/>
      <c r="J5" s="11" t="s">
        <v>219</v>
      </c>
      <c r="K5" s="11" t="s">
        <v>244</v>
      </c>
      <c r="L5" s="13">
        <v>8.3333333333333329E-2</v>
      </c>
      <c r="M5" s="11">
        <v>0</v>
      </c>
      <c r="N5" s="13">
        <v>0.39583333333333331</v>
      </c>
      <c r="O5" s="11">
        <v>0</v>
      </c>
      <c r="P5" s="13">
        <v>0.54166666666666663</v>
      </c>
      <c r="Q5" s="11" t="s">
        <v>66</v>
      </c>
      <c r="R5" s="11" t="s">
        <v>66</v>
      </c>
      <c r="S5" s="11" t="s">
        <v>66</v>
      </c>
      <c r="T5" s="11" t="s">
        <v>66</v>
      </c>
      <c r="U5" s="11" t="s">
        <v>66</v>
      </c>
      <c r="V5" s="11"/>
      <c r="W5" s="11"/>
      <c r="X5" s="11" t="s">
        <v>80</v>
      </c>
      <c r="Y5" s="14">
        <v>14</v>
      </c>
      <c r="Z5" s="11" t="s">
        <v>245</v>
      </c>
      <c r="AA5" s="11" t="s">
        <v>147</v>
      </c>
      <c r="AB5" s="11">
        <v>242</v>
      </c>
      <c r="AC5" s="11" t="s">
        <v>241</v>
      </c>
      <c r="AD5" s="15">
        <v>400</v>
      </c>
      <c r="AE5" s="11" t="s">
        <v>241</v>
      </c>
      <c r="AF5" s="16" t="s">
        <v>246</v>
      </c>
      <c r="AG5" s="73">
        <v>1.6528925619834711</v>
      </c>
      <c r="AH5" s="16"/>
    </row>
    <row r="6" spans="1:34" x14ac:dyDescent="0.35">
      <c r="A6" s="10" t="s">
        <v>3</v>
      </c>
      <c r="B6" s="10" t="s">
        <v>6</v>
      </c>
      <c r="C6" s="10" t="s">
        <v>62</v>
      </c>
      <c r="D6" s="11" t="s">
        <v>247</v>
      </c>
      <c r="E6" s="12">
        <v>43101</v>
      </c>
      <c r="F6" s="12">
        <v>401768</v>
      </c>
      <c r="G6" s="11" t="s">
        <v>64</v>
      </c>
      <c r="H6" s="11"/>
      <c r="I6" s="11"/>
      <c r="J6" s="11" t="s">
        <v>74</v>
      </c>
      <c r="K6" s="11" t="s">
        <v>69</v>
      </c>
      <c r="L6" s="13">
        <v>0.625</v>
      </c>
      <c r="M6" s="11">
        <v>0</v>
      </c>
      <c r="N6" s="13">
        <v>0.6875</v>
      </c>
      <c r="O6" s="11">
        <v>0</v>
      </c>
      <c r="P6" s="13">
        <v>0.79166666666666663</v>
      </c>
      <c r="Q6" s="11" t="s">
        <v>66</v>
      </c>
      <c r="R6" s="11" t="s">
        <v>66</v>
      </c>
      <c r="S6" s="11" t="s">
        <v>66</v>
      </c>
      <c r="T6" s="11" t="s">
        <v>66</v>
      </c>
      <c r="U6" s="11" t="s">
        <v>66</v>
      </c>
      <c r="V6" s="11"/>
      <c r="W6" s="11"/>
      <c r="X6" s="11" t="s">
        <v>248</v>
      </c>
      <c r="Y6" s="14">
        <v>13.6</v>
      </c>
      <c r="Z6" s="11" t="s">
        <v>249</v>
      </c>
      <c r="AA6" s="11" t="s">
        <v>147</v>
      </c>
      <c r="AB6" s="11">
        <v>84</v>
      </c>
      <c r="AC6" s="11" t="s">
        <v>250</v>
      </c>
      <c r="AD6" s="15">
        <v>125</v>
      </c>
      <c r="AE6" s="11" t="s">
        <v>241</v>
      </c>
      <c r="AF6" s="16"/>
      <c r="AG6" s="73">
        <v>1.4880952380952381</v>
      </c>
      <c r="AH6" s="16" t="s">
        <v>551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91"/>
  <sheetViews>
    <sheetView workbookViewId="0">
      <pane xSplit="2" ySplit="4" topLeftCell="C53" activePane="bottomRight" state="frozen"/>
      <selection pane="topRight" activeCell="C1" sqref="C1"/>
      <selection pane="bottomLeft" activeCell="A5" sqref="A5"/>
      <selection pane="bottomRight" activeCell="B61" sqref="B61"/>
    </sheetView>
  </sheetViews>
  <sheetFormatPr defaultColWidth="9.1796875" defaultRowHeight="14.5" x14ac:dyDescent="0.35"/>
  <cols>
    <col min="1" max="1" width="2.453125" style="45" customWidth="1"/>
    <col min="2" max="2" width="33.453125" style="45" bestFit="1" customWidth="1"/>
    <col min="3" max="3" width="13.1796875" style="45" customWidth="1"/>
    <col min="4" max="4" width="14.36328125" style="45" customWidth="1"/>
    <col min="5" max="5" width="9.1796875" style="45" customWidth="1"/>
    <col min="6" max="253" width="9.1796875" style="45"/>
    <col min="254" max="254" width="2.453125" style="45" customWidth="1"/>
    <col min="255" max="255" width="33.453125" style="45" bestFit="1" customWidth="1"/>
    <col min="256" max="256" width="13.1796875" style="45" customWidth="1"/>
    <col min="257" max="257" width="14.36328125" style="45" customWidth="1"/>
    <col min="258" max="258" width="9.1796875" style="45" customWidth="1"/>
    <col min="259" max="259" width="18.36328125" style="45" customWidth="1"/>
    <col min="260" max="260" width="27.453125" style="45" bestFit="1" customWidth="1"/>
    <col min="261" max="509" width="9.1796875" style="45"/>
    <col min="510" max="510" width="2.453125" style="45" customWidth="1"/>
    <col min="511" max="511" width="33.453125" style="45" bestFit="1" customWidth="1"/>
    <col min="512" max="512" width="13.1796875" style="45" customWidth="1"/>
    <col min="513" max="513" width="14.36328125" style="45" customWidth="1"/>
    <col min="514" max="514" width="9.1796875" style="45" customWidth="1"/>
    <col min="515" max="515" width="18.36328125" style="45" customWidth="1"/>
    <col min="516" max="516" width="27.453125" style="45" bestFit="1" customWidth="1"/>
    <col min="517" max="765" width="9.1796875" style="45"/>
    <col min="766" max="766" width="2.453125" style="45" customWidth="1"/>
    <col min="767" max="767" width="33.453125" style="45" bestFit="1" customWidth="1"/>
    <col min="768" max="768" width="13.1796875" style="45" customWidth="1"/>
    <col min="769" max="769" width="14.36328125" style="45" customWidth="1"/>
    <col min="770" max="770" width="9.1796875" style="45" customWidth="1"/>
    <col min="771" max="771" width="18.36328125" style="45" customWidth="1"/>
    <col min="772" max="772" width="27.453125" style="45" bestFit="1" customWidth="1"/>
    <col min="773" max="1021" width="9.1796875" style="45"/>
    <col min="1022" max="1022" width="2.453125" style="45" customWidth="1"/>
    <col min="1023" max="1023" width="33.453125" style="45" bestFit="1" customWidth="1"/>
    <col min="1024" max="1024" width="13.1796875" style="45" customWidth="1"/>
    <col min="1025" max="1025" width="14.36328125" style="45" customWidth="1"/>
    <col min="1026" max="1026" width="9.1796875" style="45" customWidth="1"/>
    <col min="1027" max="1027" width="18.36328125" style="45" customWidth="1"/>
    <col min="1028" max="1028" width="27.453125" style="45" bestFit="1" customWidth="1"/>
    <col min="1029" max="1277" width="9.1796875" style="45"/>
    <col min="1278" max="1278" width="2.453125" style="45" customWidth="1"/>
    <col min="1279" max="1279" width="33.453125" style="45" bestFit="1" customWidth="1"/>
    <col min="1280" max="1280" width="13.1796875" style="45" customWidth="1"/>
    <col min="1281" max="1281" width="14.36328125" style="45" customWidth="1"/>
    <col min="1282" max="1282" width="9.1796875" style="45" customWidth="1"/>
    <col min="1283" max="1283" width="18.36328125" style="45" customWidth="1"/>
    <col min="1284" max="1284" width="27.453125" style="45" bestFit="1" customWidth="1"/>
    <col min="1285" max="1533" width="9.1796875" style="45"/>
    <col min="1534" max="1534" width="2.453125" style="45" customWidth="1"/>
    <col min="1535" max="1535" width="33.453125" style="45" bestFit="1" customWidth="1"/>
    <col min="1536" max="1536" width="13.1796875" style="45" customWidth="1"/>
    <col min="1537" max="1537" width="14.36328125" style="45" customWidth="1"/>
    <col min="1538" max="1538" width="9.1796875" style="45" customWidth="1"/>
    <col min="1539" max="1539" width="18.36328125" style="45" customWidth="1"/>
    <col min="1540" max="1540" width="27.453125" style="45" bestFit="1" customWidth="1"/>
    <col min="1541" max="1789" width="9.1796875" style="45"/>
    <col min="1790" max="1790" width="2.453125" style="45" customWidth="1"/>
    <col min="1791" max="1791" width="33.453125" style="45" bestFit="1" customWidth="1"/>
    <col min="1792" max="1792" width="13.1796875" style="45" customWidth="1"/>
    <col min="1793" max="1793" width="14.36328125" style="45" customWidth="1"/>
    <col min="1794" max="1794" width="9.1796875" style="45" customWidth="1"/>
    <col min="1795" max="1795" width="18.36328125" style="45" customWidth="1"/>
    <col min="1796" max="1796" width="27.453125" style="45" bestFit="1" customWidth="1"/>
    <col min="1797" max="2045" width="9.1796875" style="45"/>
    <col min="2046" max="2046" width="2.453125" style="45" customWidth="1"/>
    <col min="2047" max="2047" width="33.453125" style="45" bestFit="1" customWidth="1"/>
    <col min="2048" max="2048" width="13.1796875" style="45" customWidth="1"/>
    <col min="2049" max="2049" width="14.36328125" style="45" customWidth="1"/>
    <col min="2050" max="2050" width="9.1796875" style="45" customWidth="1"/>
    <col min="2051" max="2051" width="18.36328125" style="45" customWidth="1"/>
    <col min="2052" max="2052" width="27.453125" style="45" bestFit="1" customWidth="1"/>
    <col min="2053" max="2301" width="9.1796875" style="45"/>
    <col min="2302" max="2302" width="2.453125" style="45" customWidth="1"/>
    <col min="2303" max="2303" width="33.453125" style="45" bestFit="1" customWidth="1"/>
    <col min="2304" max="2304" width="13.1796875" style="45" customWidth="1"/>
    <col min="2305" max="2305" width="14.36328125" style="45" customWidth="1"/>
    <col min="2306" max="2306" width="9.1796875" style="45" customWidth="1"/>
    <col min="2307" max="2307" width="18.36328125" style="45" customWidth="1"/>
    <col min="2308" max="2308" width="27.453125" style="45" bestFit="1" customWidth="1"/>
    <col min="2309" max="2557" width="9.1796875" style="45"/>
    <col min="2558" max="2558" width="2.453125" style="45" customWidth="1"/>
    <col min="2559" max="2559" width="33.453125" style="45" bestFit="1" customWidth="1"/>
    <col min="2560" max="2560" width="13.1796875" style="45" customWidth="1"/>
    <col min="2561" max="2561" width="14.36328125" style="45" customWidth="1"/>
    <col min="2562" max="2562" width="9.1796875" style="45" customWidth="1"/>
    <col min="2563" max="2563" width="18.36328125" style="45" customWidth="1"/>
    <col min="2564" max="2564" width="27.453125" style="45" bestFit="1" customWidth="1"/>
    <col min="2565" max="2813" width="9.1796875" style="45"/>
    <col min="2814" max="2814" width="2.453125" style="45" customWidth="1"/>
    <col min="2815" max="2815" width="33.453125" style="45" bestFit="1" customWidth="1"/>
    <col min="2816" max="2816" width="13.1796875" style="45" customWidth="1"/>
    <col min="2817" max="2817" width="14.36328125" style="45" customWidth="1"/>
    <col min="2818" max="2818" width="9.1796875" style="45" customWidth="1"/>
    <col min="2819" max="2819" width="18.36328125" style="45" customWidth="1"/>
    <col min="2820" max="2820" width="27.453125" style="45" bestFit="1" customWidth="1"/>
    <col min="2821" max="3069" width="9.1796875" style="45"/>
    <col min="3070" max="3070" width="2.453125" style="45" customWidth="1"/>
    <col min="3071" max="3071" width="33.453125" style="45" bestFit="1" customWidth="1"/>
    <col min="3072" max="3072" width="13.1796875" style="45" customWidth="1"/>
    <col min="3073" max="3073" width="14.36328125" style="45" customWidth="1"/>
    <col min="3074" max="3074" width="9.1796875" style="45" customWidth="1"/>
    <col min="3075" max="3075" width="18.36328125" style="45" customWidth="1"/>
    <col min="3076" max="3076" width="27.453125" style="45" bestFit="1" customWidth="1"/>
    <col min="3077" max="3325" width="9.1796875" style="45"/>
    <col min="3326" max="3326" width="2.453125" style="45" customWidth="1"/>
    <col min="3327" max="3327" width="33.453125" style="45" bestFit="1" customWidth="1"/>
    <col min="3328" max="3328" width="13.1796875" style="45" customWidth="1"/>
    <col min="3329" max="3329" width="14.36328125" style="45" customWidth="1"/>
    <col min="3330" max="3330" width="9.1796875" style="45" customWidth="1"/>
    <col min="3331" max="3331" width="18.36328125" style="45" customWidth="1"/>
    <col min="3332" max="3332" width="27.453125" style="45" bestFit="1" customWidth="1"/>
    <col min="3333" max="3581" width="9.1796875" style="45"/>
    <col min="3582" max="3582" width="2.453125" style="45" customWidth="1"/>
    <col min="3583" max="3583" width="33.453125" style="45" bestFit="1" customWidth="1"/>
    <col min="3584" max="3584" width="13.1796875" style="45" customWidth="1"/>
    <col min="3585" max="3585" width="14.36328125" style="45" customWidth="1"/>
    <col min="3586" max="3586" width="9.1796875" style="45" customWidth="1"/>
    <col min="3587" max="3587" width="18.36328125" style="45" customWidth="1"/>
    <col min="3588" max="3588" width="27.453125" style="45" bestFit="1" customWidth="1"/>
    <col min="3589" max="3837" width="9.1796875" style="45"/>
    <col min="3838" max="3838" width="2.453125" style="45" customWidth="1"/>
    <col min="3839" max="3839" width="33.453125" style="45" bestFit="1" customWidth="1"/>
    <col min="3840" max="3840" width="13.1796875" style="45" customWidth="1"/>
    <col min="3841" max="3841" width="14.36328125" style="45" customWidth="1"/>
    <col min="3842" max="3842" width="9.1796875" style="45" customWidth="1"/>
    <col min="3843" max="3843" width="18.36328125" style="45" customWidth="1"/>
    <col min="3844" max="3844" width="27.453125" style="45" bestFit="1" customWidth="1"/>
    <col min="3845" max="4093" width="9.1796875" style="45"/>
    <col min="4094" max="4094" width="2.453125" style="45" customWidth="1"/>
    <col min="4095" max="4095" width="33.453125" style="45" bestFit="1" customWidth="1"/>
    <col min="4096" max="4096" width="13.1796875" style="45" customWidth="1"/>
    <col min="4097" max="4097" width="14.36328125" style="45" customWidth="1"/>
    <col min="4098" max="4098" width="9.1796875" style="45" customWidth="1"/>
    <col min="4099" max="4099" width="18.36328125" style="45" customWidth="1"/>
    <col min="4100" max="4100" width="27.453125" style="45" bestFit="1" customWidth="1"/>
    <col min="4101" max="4349" width="9.1796875" style="45"/>
    <col min="4350" max="4350" width="2.453125" style="45" customWidth="1"/>
    <col min="4351" max="4351" width="33.453125" style="45" bestFit="1" customWidth="1"/>
    <col min="4352" max="4352" width="13.1796875" style="45" customWidth="1"/>
    <col min="4353" max="4353" width="14.36328125" style="45" customWidth="1"/>
    <col min="4354" max="4354" width="9.1796875" style="45" customWidth="1"/>
    <col min="4355" max="4355" width="18.36328125" style="45" customWidth="1"/>
    <col min="4356" max="4356" width="27.453125" style="45" bestFit="1" customWidth="1"/>
    <col min="4357" max="4605" width="9.1796875" style="45"/>
    <col min="4606" max="4606" width="2.453125" style="45" customWidth="1"/>
    <col min="4607" max="4607" width="33.453125" style="45" bestFit="1" customWidth="1"/>
    <col min="4608" max="4608" width="13.1796875" style="45" customWidth="1"/>
    <col min="4609" max="4609" width="14.36328125" style="45" customWidth="1"/>
    <col min="4610" max="4610" width="9.1796875" style="45" customWidth="1"/>
    <col min="4611" max="4611" width="18.36328125" style="45" customWidth="1"/>
    <col min="4612" max="4612" width="27.453125" style="45" bestFit="1" customWidth="1"/>
    <col min="4613" max="4861" width="9.1796875" style="45"/>
    <col min="4862" max="4862" width="2.453125" style="45" customWidth="1"/>
    <col min="4863" max="4863" width="33.453125" style="45" bestFit="1" customWidth="1"/>
    <col min="4864" max="4864" width="13.1796875" style="45" customWidth="1"/>
    <col min="4865" max="4865" width="14.36328125" style="45" customWidth="1"/>
    <col min="4866" max="4866" width="9.1796875" style="45" customWidth="1"/>
    <col min="4867" max="4867" width="18.36328125" style="45" customWidth="1"/>
    <col min="4868" max="4868" width="27.453125" style="45" bestFit="1" customWidth="1"/>
    <col min="4869" max="5117" width="9.1796875" style="45"/>
    <col min="5118" max="5118" width="2.453125" style="45" customWidth="1"/>
    <col min="5119" max="5119" width="33.453125" style="45" bestFit="1" customWidth="1"/>
    <col min="5120" max="5120" width="13.1796875" style="45" customWidth="1"/>
    <col min="5121" max="5121" width="14.36328125" style="45" customWidth="1"/>
    <col min="5122" max="5122" width="9.1796875" style="45" customWidth="1"/>
    <col min="5123" max="5123" width="18.36328125" style="45" customWidth="1"/>
    <col min="5124" max="5124" width="27.453125" style="45" bestFit="1" customWidth="1"/>
    <col min="5125" max="5373" width="9.1796875" style="45"/>
    <col min="5374" max="5374" width="2.453125" style="45" customWidth="1"/>
    <col min="5375" max="5375" width="33.453125" style="45" bestFit="1" customWidth="1"/>
    <col min="5376" max="5376" width="13.1796875" style="45" customWidth="1"/>
    <col min="5377" max="5377" width="14.36328125" style="45" customWidth="1"/>
    <col min="5378" max="5378" width="9.1796875" style="45" customWidth="1"/>
    <col min="5379" max="5379" width="18.36328125" style="45" customWidth="1"/>
    <col min="5380" max="5380" width="27.453125" style="45" bestFit="1" customWidth="1"/>
    <col min="5381" max="5629" width="9.1796875" style="45"/>
    <col min="5630" max="5630" width="2.453125" style="45" customWidth="1"/>
    <col min="5631" max="5631" width="33.453125" style="45" bestFit="1" customWidth="1"/>
    <col min="5632" max="5632" width="13.1796875" style="45" customWidth="1"/>
    <col min="5633" max="5633" width="14.36328125" style="45" customWidth="1"/>
    <col min="5634" max="5634" width="9.1796875" style="45" customWidth="1"/>
    <col min="5635" max="5635" width="18.36328125" style="45" customWidth="1"/>
    <col min="5636" max="5636" width="27.453125" style="45" bestFit="1" customWidth="1"/>
    <col min="5637" max="5885" width="9.1796875" style="45"/>
    <col min="5886" max="5886" width="2.453125" style="45" customWidth="1"/>
    <col min="5887" max="5887" width="33.453125" style="45" bestFit="1" customWidth="1"/>
    <col min="5888" max="5888" width="13.1796875" style="45" customWidth="1"/>
    <col min="5889" max="5889" width="14.36328125" style="45" customWidth="1"/>
    <col min="5890" max="5890" width="9.1796875" style="45" customWidth="1"/>
    <col min="5891" max="5891" width="18.36328125" style="45" customWidth="1"/>
    <col min="5892" max="5892" width="27.453125" style="45" bestFit="1" customWidth="1"/>
    <col min="5893" max="6141" width="9.1796875" style="45"/>
    <col min="6142" max="6142" width="2.453125" style="45" customWidth="1"/>
    <col min="6143" max="6143" width="33.453125" style="45" bestFit="1" customWidth="1"/>
    <col min="6144" max="6144" width="13.1796875" style="45" customWidth="1"/>
    <col min="6145" max="6145" width="14.36328125" style="45" customWidth="1"/>
    <col min="6146" max="6146" width="9.1796875" style="45" customWidth="1"/>
    <col min="6147" max="6147" width="18.36328125" style="45" customWidth="1"/>
    <col min="6148" max="6148" width="27.453125" style="45" bestFit="1" customWidth="1"/>
    <col min="6149" max="6397" width="9.1796875" style="45"/>
    <col min="6398" max="6398" width="2.453125" style="45" customWidth="1"/>
    <col min="6399" max="6399" width="33.453125" style="45" bestFit="1" customWidth="1"/>
    <col min="6400" max="6400" width="13.1796875" style="45" customWidth="1"/>
    <col min="6401" max="6401" width="14.36328125" style="45" customWidth="1"/>
    <col min="6402" max="6402" width="9.1796875" style="45" customWidth="1"/>
    <col min="6403" max="6403" width="18.36328125" style="45" customWidth="1"/>
    <col min="6404" max="6404" width="27.453125" style="45" bestFit="1" customWidth="1"/>
    <col min="6405" max="6653" width="9.1796875" style="45"/>
    <col min="6654" max="6654" width="2.453125" style="45" customWidth="1"/>
    <col min="6655" max="6655" width="33.453125" style="45" bestFit="1" customWidth="1"/>
    <col min="6656" max="6656" width="13.1796875" style="45" customWidth="1"/>
    <col min="6657" max="6657" width="14.36328125" style="45" customWidth="1"/>
    <col min="6658" max="6658" width="9.1796875" style="45" customWidth="1"/>
    <col min="6659" max="6659" width="18.36328125" style="45" customWidth="1"/>
    <col min="6660" max="6660" width="27.453125" style="45" bestFit="1" customWidth="1"/>
    <col min="6661" max="6909" width="9.1796875" style="45"/>
    <col min="6910" max="6910" width="2.453125" style="45" customWidth="1"/>
    <col min="6911" max="6911" width="33.453125" style="45" bestFit="1" customWidth="1"/>
    <col min="6912" max="6912" width="13.1796875" style="45" customWidth="1"/>
    <col min="6913" max="6913" width="14.36328125" style="45" customWidth="1"/>
    <col min="6914" max="6914" width="9.1796875" style="45" customWidth="1"/>
    <col min="6915" max="6915" width="18.36328125" style="45" customWidth="1"/>
    <col min="6916" max="6916" width="27.453125" style="45" bestFit="1" customWidth="1"/>
    <col min="6917" max="7165" width="9.1796875" style="45"/>
    <col min="7166" max="7166" width="2.453125" style="45" customWidth="1"/>
    <col min="7167" max="7167" width="33.453125" style="45" bestFit="1" customWidth="1"/>
    <col min="7168" max="7168" width="13.1796875" style="45" customWidth="1"/>
    <col min="7169" max="7169" width="14.36328125" style="45" customWidth="1"/>
    <col min="7170" max="7170" width="9.1796875" style="45" customWidth="1"/>
    <col min="7171" max="7171" width="18.36328125" style="45" customWidth="1"/>
    <col min="7172" max="7172" width="27.453125" style="45" bestFit="1" customWidth="1"/>
    <col min="7173" max="7421" width="9.1796875" style="45"/>
    <col min="7422" max="7422" width="2.453125" style="45" customWidth="1"/>
    <col min="7423" max="7423" width="33.453125" style="45" bestFit="1" customWidth="1"/>
    <col min="7424" max="7424" width="13.1796875" style="45" customWidth="1"/>
    <col min="7425" max="7425" width="14.36328125" style="45" customWidth="1"/>
    <col min="7426" max="7426" width="9.1796875" style="45" customWidth="1"/>
    <col min="7427" max="7427" width="18.36328125" style="45" customWidth="1"/>
    <col min="7428" max="7428" width="27.453125" style="45" bestFit="1" customWidth="1"/>
    <col min="7429" max="7677" width="9.1796875" style="45"/>
    <col min="7678" max="7678" width="2.453125" style="45" customWidth="1"/>
    <col min="7679" max="7679" width="33.453125" style="45" bestFit="1" customWidth="1"/>
    <col min="7680" max="7680" width="13.1796875" style="45" customWidth="1"/>
    <col min="7681" max="7681" width="14.36328125" style="45" customWidth="1"/>
    <col min="7682" max="7682" width="9.1796875" style="45" customWidth="1"/>
    <col min="7683" max="7683" width="18.36328125" style="45" customWidth="1"/>
    <col min="7684" max="7684" width="27.453125" style="45" bestFit="1" customWidth="1"/>
    <col min="7685" max="7933" width="9.1796875" style="45"/>
    <col min="7934" max="7934" width="2.453125" style="45" customWidth="1"/>
    <col min="7935" max="7935" width="33.453125" style="45" bestFit="1" customWidth="1"/>
    <col min="7936" max="7936" width="13.1796875" style="45" customWidth="1"/>
    <col min="7937" max="7937" width="14.36328125" style="45" customWidth="1"/>
    <col min="7938" max="7938" width="9.1796875" style="45" customWidth="1"/>
    <col min="7939" max="7939" width="18.36328125" style="45" customWidth="1"/>
    <col min="7940" max="7940" width="27.453125" style="45" bestFit="1" customWidth="1"/>
    <col min="7941" max="8189" width="9.1796875" style="45"/>
    <col min="8190" max="8190" width="2.453125" style="45" customWidth="1"/>
    <col min="8191" max="8191" width="33.453125" style="45" bestFit="1" customWidth="1"/>
    <col min="8192" max="8192" width="13.1796875" style="45" customWidth="1"/>
    <col min="8193" max="8193" width="14.36328125" style="45" customWidth="1"/>
    <col min="8194" max="8194" width="9.1796875" style="45" customWidth="1"/>
    <col min="8195" max="8195" width="18.36328125" style="45" customWidth="1"/>
    <col min="8196" max="8196" width="27.453125" style="45" bestFit="1" customWidth="1"/>
    <col min="8197" max="8445" width="9.1796875" style="45"/>
    <col min="8446" max="8446" width="2.453125" style="45" customWidth="1"/>
    <col min="8447" max="8447" width="33.453125" style="45" bestFit="1" customWidth="1"/>
    <col min="8448" max="8448" width="13.1796875" style="45" customWidth="1"/>
    <col min="8449" max="8449" width="14.36328125" style="45" customWidth="1"/>
    <col min="8450" max="8450" width="9.1796875" style="45" customWidth="1"/>
    <col min="8451" max="8451" width="18.36328125" style="45" customWidth="1"/>
    <col min="8452" max="8452" width="27.453125" style="45" bestFit="1" customWidth="1"/>
    <col min="8453" max="8701" width="9.1796875" style="45"/>
    <col min="8702" max="8702" width="2.453125" style="45" customWidth="1"/>
    <col min="8703" max="8703" width="33.453125" style="45" bestFit="1" customWidth="1"/>
    <col min="8704" max="8704" width="13.1796875" style="45" customWidth="1"/>
    <col min="8705" max="8705" width="14.36328125" style="45" customWidth="1"/>
    <col min="8706" max="8706" width="9.1796875" style="45" customWidth="1"/>
    <col min="8707" max="8707" width="18.36328125" style="45" customWidth="1"/>
    <col min="8708" max="8708" width="27.453125" style="45" bestFit="1" customWidth="1"/>
    <col min="8709" max="8957" width="9.1796875" style="45"/>
    <col min="8958" max="8958" width="2.453125" style="45" customWidth="1"/>
    <col min="8959" max="8959" width="33.453125" style="45" bestFit="1" customWidth="1"/>
    <col min="8960" max="8960" width="13.1796875" style="45" customWidth="1"/>
    <col min="8961" max="8961" width="14.36328125" style="45" customWidth="1"/>
    <col min="8962" max="8962" width="9.1796875" style="45" customWidth="1"/>
    <col min="8963" max="8963" width="18.36328125" style="45" customWidth="1"/>
    <col min="8964" max="8964" width="27.453125" style="45" bestFit="1" customWidth="1"/>
    <col min="8965" max="9213" width="9.1796875" style="45"/>
    <col min="9214" max="9214" width="2.453125" style="45" customWidth="1"/>
    <col min="9215" max="9215" width="33.453125" style="45" bestFit="1" customWidth="1"/>
    <col min="9216" max="9216" width="13.1796875" style="45" customWidth="1"/>
    <col min="9217" max="9217" width="14.36328125" style="45" customWidth="1"/>
    <col min="9218" max="9218" width="9.1796875" style="45" customWidth="1"/>
    <col min="9219" max="9219" width="18.36328125" style="45" customWidth="1"/>
    <col min="9220" max="9220" width="27.453125" style="45" bestFit="1" customWidth="1"/>
    <col min="9221" max="9469" width="9.1796875" style="45"/>
    <col min="9470" max="9470" width="2.453125" style="45" customWidth="1"/>
    <col min="9471" max="9471" width="33.453125" style="45" bestFit="1" customWidth="1"/>
    <col min="9472" max="9472" width="13.1796875" style="45" customWidth="1"/>
    <col min="9473" max="9473" width="14.36328125" style="45" customWidth="1"/>
    <col min="9474" max="9474" width="9.1796875" style="45" customWidth="1"/>
    <col min="9475" max="9475" width="18.36328125" style="45" customWidth="1"/>
    <col min="9476" max="9476" width="27.453125" style="45" bestFit="1" customWidth="1"/>
    <col min="9477" max="9725" width="9.1796875" style="45"/>
    <col min="9726" max="9726" width="2.453125" style="45" customWidth="1"/>
    <col min="9727" max="9727" width="33.453125" style="45" bestFit="1" customWidth="1"/>
    <col min="9728" max="9728" width="13.1796875" style="45" customWidth="1"/>
    <col min="9729" max="9729" width="14.36328125" style="45" customWidth="1"/>
    <col min="9730" max="9730" width="9.1796875" style="45" customWidth="1"/>
    <col min="9731" max="9731" width="18.36328125" style="45" customWidth="1"/>
    <col min="9732" max="9732" width="27.453125" style="45" bestFit="1" customWidth="1"/>
    <col min="9733" max="9981" width="9.1796875" style="45"/>
    <col min="9982" max="9982" width="2.453125" style="45" customWidth="1"/>
    <col min="9983" max="9983" width="33.453125" style="45" bestFit="1" customWidth="1"/>
    <col min="9984" max="9984" width="13.1796875" style="45" customWidth="1"/>
    <col min="9985" max="9985" width="14.36328125" style="45" customWidth="1"/>
    <col min="9986" max="9986" width="9.1796875" style="45" customWidth="1"/>
    <col min="9987" max="9987" width="18.36328125" style="45" customWidth="1"/>
    <col min="9988" max="9988" width="27.453125" style="45" bestFit="1" customWidth="1"/>
    <col min="9989" max="10237" width="9.1796875" style="45"/>
    <col min="10238" max="10238" width="2.453125" style="45" customWidth="1"/>
    <col min="10239" max="10239" width="33.453125" style="45" bestFit="1" customWidth="1"/>
    <col min="10240" max="10240" width="13.1796875" style="45" customWidth="1"/>
    <col min="10241" max="10241" width="14.36328125" style="45" customWidth="1"/>
    <col min="10242" max="10242" width="9.1796875" style="45" customWidth="1"/>
    <col min="10243" max="10243" width="18.36328125" style="45" customWidth="1"/>
    <col min="10244" max="10244" width="27.453125" style="45" bestFit="1" customWidth="1"/>
    <col min="10245" max="10493" width="9.1796875" style="45"/>
    <col min="10494" max="10494" width="2.453125" style="45" customWidth="1"/>
    <col min="10495" max="10495" width="33.453125" style="45" bestFit="1" customWidth="1"/>
    <col min="10496" max="10496" width="13.1796875" style="45" customWidth="1"/>
    <col min="10497" max="10497" width="14.36328125" style="45" customWidth="1"/>
    <col min="10498" max="10498" width="9.1796875" style="45" customWidth="1"/>
    <col min="10499" max="10499" width="18.36328125" style="45" customWidth="1"/>
    <col min="10500" max="10500" width="27.453125" style="45" bestFit="1" customWidth="1"/>
    <col min="10501" max="10749" width="9.1796875" style="45"/>
    <col min="10750" max="10750" width="2.453125" style="45" customWidth="1"/>
    <col min="10751" max="10751" width="33.453125" style="45" bestFit="1" customWidth="1"/>
    <col min="10752" max="10752" width="13.1796875" style="45" customWidth="1"/>
    <col min="10753" max="10753" width="14.36328125" style="45" customWidth="1"/>
    <col min="10754" max="10754" width="9.1796875" style="45" customWidth="1"/>
    <col min="10755" max="10755" width="18.36328125" style="45" customWidth="1"/>
    <col min="10756" max="10756" width="27.453125" style="45" bestFit="1" customWidth="1"/>
    <col min="10757" max="11005" width="9.1796875" style="45"/>
    <col min="11006" max="11006" width="2.453125" style="45" customWidth="1"/>
    <col min="11007" max="11007" width="33.453125" style="45" bestFit="1" customWidth="1"/>
    <col min="11008" max="11008" width="13.1796875" style="45" customWidth="1"/>
    <col min="11009" max="11009" width="14.36328125" style="45" customWidth="1"/>
    <col min="11010" max="11010" width="9.1796875" style="45" customWidth="1"/>
    <col min="11011" max="11011" width="18.36328125" style="45" customWidth="1"/>
    <col min="11012" max="11012" width="27.453125" style="45" bestFit="1" customWidth="1"/>
    <col min="11013" max="11261" width="9.1796875" style="45"/>
    <col min="11262" max="11262" width="2.453125" style="45" customWidth="1"/>
    <col min="11263" max="11263" width="33.453125" style="45" bestFit="1" customWidth="1"/>
    <col min="11264" max="11264" width="13.1796875" style="45" customWidth="1"/>
    <col min="11265" max="11265" width="14.36328125" style="45" customWidth="1"/>
    <col min="11266" max="11266" width="9.1796875" style="45" customWidth="1"/>
    <col min="11267" max="11267" width="18.36328125" style="45" customWidth="1"/>
    <col min="11268" max="11268" width="27.453125" style="45" bestFit="1" customWidth="1"/>
    <col min="11269" max="11517" width="9.1796875" style="45"/>
    <col min="11518" max="11518" width="2.453125" style="45" customWidth="1"/>
    <col min="11519" max="11519" width="33.453125" style="45" bestFit="1" customWidth="1"/>
    <col min="11520" max="11520" width="13.1796875" style="45" customWidth="1"/>
    <col min="11521" max="11521" width="14.36328125" style="45" customWidth="1"/>
    <col min="11522" max="11522" width="9.1796875" style="45" customWidth="1"/>
    <col min="11523" max="11523" width="18.36328125" style="45" customWidth="1"/>
    <col min="11524" max="11524" width="27.453125" style="45" bestFit="1" customWidth="1"/>
    <col min="11525" max="11773" width="9.1796875" style="45"/>
    <col min="11774" max="11774" width="2.453125" style="45" customWidth="1"/>
    <col min="11775" max="11775" width="33.453125" style="45" bestFit="1" customWidth="1"/>
    <col min="11776" max="11776" width="13.1796875" style="45" customWidth="1"/>
    <col min="11777" max="11777" width="14.36328125" style="45" customWidth="1"/>
    <col min="11778" max="11778" width="9.1796875" style="45" customWidth="1"/>
    <col min="11779" max="11779" width="18.36328125" style="45" customWidth="1"/>
    <col min="11780" max="11780" width="27.453125" style="45" bestFit="1" customWidth="1"/>
    <col min="11781" max="12029" width="9.1796875" style="45"/>
    <col min="12030" max="12030" width="2.453125" style="45" customWidth="1"/>
    <col min="12031" max="12031" width="33.453125" style="45" bestFit="1" customWidth="1"/>
    <col min="12032" max="12032" width="13.1796875" style="45" customWidth="1"/>
    <col min="12033" max="12033" width="14.36328125" style="45" customWidth="1"/>
    <col min="12034" max="12034" width="9.1796875" style="45" customWidth="1"/>
    <col min="12035" max="12035" width="18.36328125" style="45" customWidth="1"/>
    <col min="12036" max="12036" width="27.453125" style="45" bestFit="1" customWidth="1"/>
    <col min="12037" max="12285" width="9.1796875" style="45"/>
    <col min="12286" max="12286" width="2.453125" style="45" customWidth="1"/>
    <col min="12287" max="12287" width="33.453125" style="45" bestFit="1" customWidth="1"/>
    <col min="12288" max="12288" width="13.1796875" style="45" customWidth="1"/>
    <col min="12289" max="12289" width="14.36328125" style="45" customWidth="1"/>
    <col min="12290" max="12290" width="9.1796875" style="45" customWidth="1"/>
    <col min="12291" max="12291" width="18.36328125" style="45" customWidth="1"/>
    <col min="12292" max="12292" width="27.453125" style="45" bestFit="1" customWidth="1"/>
    <col min="12293" max="12541" width="9.1796875" style="45"/>
    <col min="12542" max="12542" width="2.453125" style="45" customWidth="1"/>
    <col min="12543" max="12543" width="33.453125" style="45" bestFit="1" customWidth="1"/>
    <col min="12544" max="12544" width="13.1796875" style="45" customWidth="1"/>
    <col min="12545" max="12545" width="14.36328125" style="45" customWidth="1"/>
    <col min="12546" max="12546" width="9.1796875" style="45" customWidth="1"/>
    <col min="12547" max="12547" width="18.36328125" style="45" customWidth="1"/>
    <col min="12548" max="12548" width="27.453125" style="45" bestFit="1" customWidth="1"/>
    <col min="12549" max="12797" width="9.1796875" style="45"/>
    <col min="12798" max="12798" width="2.453125" style="45" customWidth="1"/>
    <col min="12799" max="12799" width="33.453125" style="45" bestFit="1" customWidth="1"/>
    <col min="12800" max="12800" width="13.1796875" style="45" customWidth="1"/>
    <col min="12801" max="12801" width="14.36328125" style="45" customWidth="1"/>
    <col min="12802" max="12802" width="9.1796875" style="45" customWidth="1"/>
    <col min="12803" max="12803" width="18.36328125" style="45" customWidth="1"/>
    <col min="12804" max="12804" width="27.453125" style="45" bestFit="1" customWidth="1"/>
    <col min="12805" max="13053" width="9.1796875" style="45"/>
    <col min="13054" max="13054" width="2.453125" style="45" customWidth="1"/>
    <col min="13055" max="13055" width="33.453125" style="45" bestFit="1" customWidth="1"/>
    <col min="13056" max="13056" width="13.1796875" style="45" customWidth="1"/>
    <col min="13057" max="13057" width="14.36328125" style="45" customWidth="1"/>
    <col min="13058" max="13058" width="9.1796875" style="45" customWidth="1"/>
    <col min="13059" max="13059" width="18.36328125" style="45" customWidth="1"/>
    <col min="13060" max="13060" width="27.453125" style="45" bestFit="1" customWidth="1"/>
    <col min="13061" max="13309" width="9.1796875" style="45"/>
    <col min="13310" max="13310" width="2.453125" style="45" customWidth="1"/>
    <col min="13311" max="13311" width="33.453125" style="45" bestFit="1" customWidth="1"/>
    <col min="13312" max="13312" width="13.1796875" style="45" customWidth="1"/>
    <col min="13313" max="13313" width="14.36328125" style="45" customWidth="1"/>
    <col min="13314" max="13314" width="9.1796875" style="45" customWidth="1"/>
    <col min="13315" max="13315" width="18.36328125" style="45" customWidth="1"/>
    <col min="13316" max="13316" width="27.453125" style="45" bestFit="1" customWidth="1"/>
    <col min="13317" max="13565" width="9.1796875" style="45"/>
    <col min="13566" max="13566" width="2.453125" style="45" customWidth="1"/>
    <col min="13567" max="13567" width="33.453125" style="45" bestFit="1" customWidth="1"/>
    <col min="13568" max="13568" width="13.1796875" style="45" customWidth="1"/>
    <col min="13569" max="13569" width="14.36328125" style="45" customWidth="1"/>
    <col min="13570" max="13570" width="9.1796875" style="45" customWidth="1"/>
    <col min="13571" max="13571" width="18.36328125" style="45" customWidth="1"/>
    <col min="13572" max="13572" width="27.453125" style="45" bestFit="1" customWidth="1"/>
    <col min="13573" max="13821" width="9.1796875" style="45"/>
    <col min="13822" max="13822" width="2.453125" style="45" customWidth="1"/>
    <col min="13823" max="13823" width="33.453125" style="45" bestFit="1" customWidth="1"/>
    <col min="13824" max="13824" width="13.1796875" style="45" customWidth="1"/>
    <col min="13825" max="13825" width="14.36328125" style="45" customWidth="1"/>
    <col min="13826" max="13826" width="9.1796875" style="45" customWidth="1"/>
    <col min="13827" max="13827" width="18.36328125" style="45" customWidth="1"/>
    <col min="13828" max="13828" width="27.453125" style="45" bestFit="1" customWidth="1"/>
    <col min="13829" max="14077" width="9.1796875" style="45"/>
    <col min="14078" max="14078" width="2.453125" style="45" customWidth="1"/>
    <col min="14079" max="14079" width="33.453125" style="45" bestFit="1" customWidth="1"/>
    <col min="14080" max="14080" width="13.1796875" style="45" customWidth="1"/>
    <col min="14081" max="14081" width="14.36328125" style="45" customWidth="1"/>
    <col min="14082" max="14082" width="9.1796875" style="45" customWidth="1"/>
    <col min="14083" max="14083" width="18.36328125" style="45" customWidth="1"/>
    <col min="14084" max="14084" width="27.453125" style="45" bestFit="1" customWidth="1"/>
    <col min="14085" max="14333" width="9.1796875" style="45"/>
    <col min="14334" max="14334" width="2.453125" style="45" customWidth="1"/>
    <col min="14335" max="14335" width="33.453125" style="45" bestFit="1" customWidth="1"/>
    <col min="14336" max="14336" width="13.1796875" style="45" customWidth="1"/>
    <col min="14337" max="14337" width="14.36328125" style="45" customWidth="1"/>
    <col min="14338" max="14338" width="9.1796875" style="45" customWidth="1"/>
    <col min="14339" max="14339" width="18.36328125" style="45" customWidth="1"/>
    <col min="14340" max="14340" width="27.453125" style="45" bestFit="1" customWidth="1"/>
    <col min="14341" max="14589" width="9.1796875" style="45"/>
    <col min="14590" max="14590" width="2.453125" style="45" customWidth="1"/>
    <col min="14591" max="14591" width="33.453125" style="45" bestFit="1" customWidth="1"/>
    <col min="14592" max="14592" width="13.1796875" style="45" customWidth="1"/>
    <col min="14593" max="14593" width="14.36328125" style="45" customWidth="1"/>
    <col min="14594" max="14594" width="9.1796875" style="45" customWidth="1"/>
    <col min="14595" max="14595" width="18.36328125" style="45" customWidth="1"/>
    <col min="14596" max="14596" width="27.453125" style="45" bestFit="1" customWidth="1"/>
    <col min="14597" max="14845" width="9.1796875" style="45"/>
    <col min="14846" max="14846" width="2.453125" style="45" customWidth="1"/>
    <col min="14847" max="14847" width="33.453125" style="45" bestFit="1" customWidth="1"/>
    <col min="14848" max="14848" width="13.1796875" style="45" customWidth="1"/>
    <col min="14849" max="14849" width="14.36328125" style="45" customWidth="1"/>
    <col min="14850" max="14850" width="9.1796875" style="45" customWidth="1"/>
    <col min="14851" max="14851" width="18.36328125" style="45" customWidth="1"/>
    <col min="14852" max="14852" width="27.453125" style="45" bestFit="1" customWidth="1"/>
    <col min="14853" max="15101" width="9.1796875" style="45"/>
    <col min="15102" max="15102" width="2.453125" style="45" customWidth="1"/>
    <col min="15103" max="15103" width="33.453125" style="45" bestFit="1" customWidth="1"/>
    <col min="15104" max="15104" width="13.1796875" style="45" customWidth="1"/>
    <col min="15105" max="15105" width="14.36328125" style="45" customWidth="1"/>
    <col min="15106" max="15106" width="9.1796875" style="45" customWidth="1"/>
    <col min="15107" max="15107" width="18.36328125" style="45" customWidth="1"/>
    <col min="15108" max="15108" width="27.453125" style="45" bestFit="1" customWidth="1"/>
    <col min="15109" max="15357" width="9.1796875" style="45"/>
    <col min="15358" max="15358" width="2.453125" style="45" customWidth="1"/>
    <col min="15359" max="15359" width="33.453125" style="45" bestFit="1" customWidth="1"/>
    <col min="15360" max="15360" width="13.1796875" style="45" customWidth="1"/>
    <col min="15361" max="15361" width="14.36328125" style="45" customWidth="1"/>
    <col min="15362" max="15362" width="9.1796875" style="45" customWidth="1"/>
    <col min="15363" max="15363" width="18.36328125" style="45" customWidth="1"/>
    <col min="15364" max="15364" width="27.453125" style="45" bestFit="1" customWidth="1"/>
    <col min="15365" max="15613" width="9.1796875" style="45"/>
    <col min="15614" max="15614" width="2.453125" style="45" customWidth="1"/>
    <col min="15615" max="15615" width="33.453125" style="45" bestFit="1" customWidth="1"/>
    <col min="15616" max="15616" width="13.1796875" style="45" customWidth="1"/>
    <col min="15617" max="15617" width="14.36328125" style="45" customWidth="1"/>
    <col min="15618" max="15618" width="9.1796875" style="45" customWidth="1"/>
    <col min="15619" max="15619" width="18.36328125" style="45" customWidth="1"/>
    <col min="15620" max="15620" width="27.453125" style="45" bestFit="1" customWidth="1"/>
    <col min="15621" max="15869" width="9.1796875" style="45"/>
    <col min="15870" max="15870" width="2.453125" style="45" customWidth="1"/>
    <col min="15871" max="15871" width="33.453125" style="45" bestFit="1" customWidth="1"/>
    <col min="15872" max="15872" width="13.1796875" style="45" customWidth="1"/>
    <col min="15873" max="15873" width="14.36328125" style="45" customWidth="1"/>
    <col min="15874" max="15874" width="9.1796875" style="45" customWidth="1"/>
    <col min="15875" max="15875" width="18.36328125" style="45" customWidth="1"/>
    <col min="15876" max="15876" width="27.453125" style="45" bestFit="1" customWidth="1"/>
    <col min="15877" max="16125" width="9.1796875" style="45"/>
    <col min="16126" max="16126" width="2.453125" style="45" customWidth="1"/>
    <col min="16127" max="16127" width="33.453125" style="45" bestFit="1" customWidth="1"/>
    <col min="16128" max="16128" width="13.1796875" style="45" customWidth="1"/>
    <col min="16129" max="16129" width="14.36328125" style="45" customWidth="1"/>
    <col min="16130" max="16130" width="9.1796875" style="45" customWidth="1"/>
    <col min="16131" max="16131" width="18.36328125" style="45" customWidth="1"/>
    <col min="16132" max="16132" width="27.453125" style="45" bestFit="1" customWidth="1"/>
    <col min="16133" max="16384" width="9.1796875" style="45"/>
  </cols>
  <sheetData>
    <row r="1" spans="2:14" ht="8.25" customHeight="1" x14ac:dyDescent="0.35"/>
    <row r="2" spans="2:14" ht="16.5" customHeight="1" x14ac:dyDescent="0.35">
      <c r="B2" s="46" t="s">
        <v>273</v>
      </c>
      <c r="C2" s="47"/>
      <c r="D2" s="47"/>
      <c r="E2" s="47"/>
      <c r="F2" s="46"/>
      <c r="G2" s="47"/>
      <c r="H2" s="47"/>
      <c r="I2" s="47"/>
      <c r="J2" s="47"/>
      <c r="K2" s="47"/>
      <c r="L2" s="47"/>
      <c r="M2" s="47"/>
      <c r="N2" s="47"/>
    </row>
    <row r="3" spans="2:14" x14ac:dyDescent="0.35"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2:14" x14ac:dyDescent="0.35">
      <c r="B4" s="48" t="s">
        <v>274</v>
      </c>
      <c r="C4" s="48" t="s">
        <v>275</v>
      </c>
      <c r="D4" s="48" t="s">
        <v>276</v>
      </c>
      <c r="E4" s="49"/>
      <c r="F4" s="47"/>
      <c r="G4" s="47"/>
      <c r="H4" s="47"/>
      <c r="I4" s="47"/>
      <c r="J4" s="47"/>
      <c r="K4" s="47"/>
      <c r="L4" s="47"/>
      <c r="M4" s="47"/>
      <c r="N4" s="47"/>
    </row>
    <row r="5" spans="2:14" x14ac:dyDescent="0.35">
      <c r="B5" s="50" t="s">
        <v>442</v>
      </c>
      <c r="C5" s="51" t="s">
        <v>0</v>
      </c>
      <c r="D5" s="51" t="s">
        <v>621</v>
      </c>
      <c r="E5" s="47"/>
      <c r="H5" s="47"/>
      <c r="I5" s="47"/>
      <c r="J5" s="47"/>
      <c r="K5" s="47"/>
      <c r="L5" s="47"/>
      <c r="M5" s="47"/>
      <c r="N5" s="47"/>
    </row>
    <row r="6" spans="2:14" x14ac:dyDescent="0.35">
      <c r="B6" s="52" t="s">
        <v>611</v>
      </c>
      <c r="C6" s="51" t="s">
        <v>0</v>
      </c>
      <c r="D6" s="51" t="s">
        <v>622</v>
      </c>
      <c r="E6" s="47"/>
      <c r="H6" s="47"/>
      <c r="I6" s="47"/>
      <c r="J6" s="47"/>
      <c r="K6" s="47"/>
      <c r="L6" s="47"/>
      <c r="M6" s="47"/>
      <c r="N6" s="47"/>
    </row>
    <row r="7" spans="2:14" x14ac:dyDescent="0.35">
      <c r="B7" s="52" t="s">
        <v>612</v>
      </c>
      <c r="C7" s="51" t="s">
        <v>0</v>
      </c>
      <c r="D7" s="51" t="s">
        <v>623</v>
      </c>
      <c r="E7" s="47"/>
      <c r="H7" s="47"/>
      <c r="I7" s="47"/>
      <c r="J7" s="47"/>
      <c r="K7" s="47"/>
      <c r="L7" s="47"/>
      <c r="M7" s="47"/>
      <c r="N7" s="47"/>
    </row>
    <row r="8" spans="2:14" x14ac:dyDescent="0.35">
      <c r="B8" s="52" t="s">
        <v>613</v>
      </c>
      <c r="C8" s="51" t="s">
        <v>0</v>
      </c>
      <c r="D8" s="51" t="s">
        <v>624</v>
      </c>
      <c r="E8" s="47"/>
      <c r="F8" s="47"/>
      <c r="G8" s="47"/>
      <c r="H8" s="47"/>
      <c r="I8" s="47"/>
      <c r="J8" s="47"/>
      <c r="K8" s="47"/>
    </row>
    <row r="9" spans="2:14" x14ac:dyDescent="0.35">
      <c r="B9" s="52" t="s">
        <v>614</v>
      </c>
      <c r="C9" s="51" t="s">
        <v>0</v>
      </c>
      <c r="D9" s="51" t="s">
        <v>625</v>
      </c>
      <c r="E9" s="47"/>
      <c r="F9" s="47"/>
      <c r="G9" s="47"/>
      <c r="H9" s="47"/>
      <c r="I9" s="47"/>
      <c r="J9" s="47"/>
      <c r="K9" s="47"/>
    </row>
    <row r="10" spans="2:14" x14ac:dyDescent="0.35">
      <c r="B10" s="52" t="s">
        <v>615</v>
      </c>
      <c r="C10" s="51" t="s">
        <v>0</v>
      </c>
      <c r="D10" s="51" t="s">
        <v>626</v>
      </c>
      <c r="E10" s="47"/>
      <c r="F10" s="47"/>
      <c r="G10" s="47"/>
      <c r="H10" s="47"/>
      <c r="I10" s="47"/>
      <c r="J10" s="47"/>
      <c r="K10" s="47"/>
    </row>
    <row r="11" spans="2:14" x14ac:dyDescent="0.35">
      <c r="B11" s="52" t="s">
        <v>616</v>
      </c>
      <c r="C11" s="51" t="s">
        <v>0</v>
      </c>
      <c r="D11" s="51" t="s">
        <v>627</v>
      </c>
      <c r="E11" s="47"/>
      <c r="F11" s="47"/>
      <c r="G11" s="47"/>
      <c r="H11" s="47"/>
      <c r="I11" s="47"/>
      <c r="J11" s="47"/>
      <c r="K11" s="47"/>
    </row>
    <row r="12" spans="2:14" x14ac:dyDescent="0.35">
      <c r="B12" s="52" t="s">
        <v>617</v>
      </c>
      <c r="C12" s="51" t="s">
        <v>0</v>
      </c>
      <c r="D12" s="51" t="s">
        <v>628</v>
      </c>
      <c r="E12" s="47"/>
      <c r="F12" s="47"/>
      <c r="G12" s="47"/>
      <c r="H12" s="47"/>
      <c r="I12" s="47"/>
      <c r="J12" s="47"/>
      <c r="K12" s="47"/>
    </row>
    <row r="13" spans="2:14" x14ac:dyDescent="0.35">
      <c r="B13" s="52" t="s">
        <v>620</v>
      </c>
      <c r="C13" s="51" t="s">
        <v>0</v>
      </c>
      <c r="D13" s="51" t="s">
        <v>629</v>
      </c>
      <c r="E13" s="47"/>
      <c r="F13" s="47"/>
      <c r="G13" s="47"/>
      <c r="H13" s="47"/>
      <c r="I13" s="47"/>
      <c r="J13" s="47"/>
      <c r="K13" s="47"/>
    </row>
    <row r="14" spans="2:14" x14ac:dyDescent="0.35">
      <c r="B14" s="52" t="s">
        <v>618</v>
      </c>
      <c r="C14" s="51" t="s">
        <v>0</v>
      </c>
      <c r="D14" s="51" t="s">
        <v>630</v>
      </c>
      <c r="E14" s="47"/>
      <c r="F14" s="47"/>
      <c r="G14" s="47"/>
      <c r="H14" s="47"/>
      <c r="I14" s="47"/>
      <c r="J14" s="47"/>
      <c r="K14" s="47"/>
    </row>
    <row r="15" spans="2:14" x14ac:dyDescent="0.35">
      <c r="B15" s="52" t="s">
        <v>619</v>
      </c>
      <c r="C15" s="51" t="s">
        <v>0</v>
      </c>
      <c r="D15" s="51" t="s">
        <v>631</v>
      </c>
      <c r="E15" s="47"/>
      <c r="F15" s="47"/>
      <c r="G15" s="47"/>
      <c r="H15" s="47"/>
      <c r="I15" s="47"/>
      <c r="J15" s="47"/>
      <c r="K15" s="47"/>
    </row>
    <row r="16" spans="2:14" x14ac:dyDescent="0.35">
      <c r="B16" s="52" t="s">
        <v>280</v>
      </c>
      <c r="C16" s="51" t="s">
        <v>4</v>
      </c>
      <c r="D16" s="51" t="s">
        <v>281</v>
      </c>
      <c r="E16" s="47"/>
      <c r="F16" s="47"/>
      <c r="G16" s="47"/>
      <c r="H16" s="47"/>
      <c r="I16" s="47"/>
      <c r="J16" s="47"/>
      <c r="K16" s="47"/>
    </row>
    <row r="17" spans="2:14" x14ac:dyDescent="0.35">
      <c r="B17" s="52" t="s">
        <v>283</v>
      </c>
      <c r="C17" s="51" t="s">
        <v>8</v>
      </c>
      <c r="D17" s="51" t="s">
        <v>284</v>
      </c>
      <c r="E17" s="47"/>
      <c r="F17" s="47"/>
      <c r="G17" s="47"/>
      <c r="H17" s="47"/>
      <c r="I17" s="47"/>
      <c r="J17" s="47"/>
      <c r="K17" s="47"/>
      <c r="L17" s="47"/>
      <c r="M17" s="47"/>
      <c r="N17" s="47"/>
    </row>
    <row r="18" spans="2:14" x14ac:dyDescent="0.35">
      <c r="B18" s="52" t="s">
        <v>285</v>
      </c>
      <c r="C18" s="51" t="s">
        <v>6</v>
      </c>
      <c r="D18" s="51" t="s">
        <v>286</v>
      </c>
      <c r="E18" s="47"/>
      <c r="F18" s="47"/>
      <c r="G18" s="47"/>
      <c r="H18" s="47"/>
      <c r="I18" s="47"/>
      <c r="J18" s="47"/>
      <c r="K18" s="47"/>
      <c r="L18" s="47"/>
      <c r="M18" s="47"/>
      <c r="N18" s="47"/>
    </row>
    <row r="19" spans="2:14" x14ac:dyDescent="0.35">
      <c r="B19" s="52" t="s">
        <v>287</v>
      </c>
      <c r="C19" s="51" t="s">
        <v>6</v>
      </c>
      <c r="D19" s="51" t="s">
        <v>288</v>
      </c>
      <c r="E19" s="47"/>
      <c r="F19" s="47"/>
      <c r="G19" s="47"/>
      <c r="H19" s="47"/>
      <c r="I19" s="47"/>
      <c r="J19" s="47"/>
      <c r="K19" s="47"/>
      <c r="L19" s="47"/>
      <c r="M19" s="47"/>
      <c r="N19" s="47"/>
    </row>
    <row r="20" spans="2:14" x14ac:dyDescent="0.35">
      <c r="B20" s="52" t="s">
        <v>289</v>
      </c>
      <c r="C20" s="51" t="s">
        <v>6</v>
      </c>
      <c r="D20" s="51" t="s">
        <v>290</v>
      </c>
      <c r="E20" s="47"/>
      <c r="F20" s="47"/>
      <c r="G20" s="47"/>
      <c r="H20" s="47"/>
      <c r="I20" s="47"/>
      <c r="J20" s="47"/>
      <c r="K20" s="47"/>
    </row>
    <row r="21" spans="2:14" x14ac:dyDescent="0.35">
      <c r="B21" s="52" t="s">
        <v>291</v>
      </c>
      <c r="C21" s="51" t="s">
        <v>6</v>
      </c>
      <c r="D21" s="51" t="s">
        <v>292</v>
      </c>
      <c r="E21" s="47"/>
      <c r="F21" s="47"/>
      <c r="G21" s="47"/>
      <c r="H21" s="47"/>
      <c r="I21" s="47"/>
      <c r="J21" s="47"/>
      <c r="K21" s="47"/>
      <c r="L21" s="47"/>
      <c r="M21" s="47"/>
      <c r="N21" s="47"/>
    </row>
    <row r="22" spans="2:14" x14ac:dyDescent="0.35">
      <c r="B22" s="52" t="s">
        <v>714</v>
      </c>
      <c r="C22" s="51" t="s">
        <v>6</v>
      </c>
      <c r="D22" s="51" t="s">
        <v>720</v>
      </c>
      <c r="E22" s="47"/>
      <c r="F22" s="47"/>
      <c r="G22" s="47"/>
      <c r="H22" s="47"/>
      <c r="I22" s="47"/>
      <c r="J22" s="47"/>
      <c r="K22" s="47"/>
      <c r="L22" s="47"/>
      <c r="M22" s="47"/>
      <c r="N22" s="47"/>
    </row>
    <row r="23" spans="2:14" x14ac:dyDescent="0.35">
      <c r="B23" s="52" t="s">
        <v>715</v>
      </c>
      <c r="C23" s="51" t="s">
        <v>6</v>
      </c>
      <c r="D23" s="51" t="s">
        <v>722</v>
      </c>
      <c r="E23" s="47"/>
      <c r="F23" s="47"/>
      <c r="G23" s="47"/>
      <c r="H23" s="47"/>
      <c r="I23" s="47"/>
      <c r="J23" s="47"/>
      <c r="K23" s="47"/>
      <c r="L23" s="47"/>
      <c r="M23" s="47"/>
      <c r="N23" s="47"/>
    </row>
    <row r="24" spans="2:14" x14ac:dyDescent="0.35">
      <c r="B24" s="52" t="s">
        <v>717</v>
      </c>
      <c r="C24" s="51" t="s">
        <v>6</v>
      </c>
      <c r="D24" s="51" t="s">
        <v>726</v>
      </c>
      <c r="E24" s="47"/>
      <c r="F24" s="47"/>
      <c r="G24" s="47"/>
      <c r="H24" s="47"/>
      <c r="I24" s="47"/>
      <c r="J24" s="47"/>
      <c r="K24" s="47"/>
      <c r="L24" s="47"/>
      <c r="M24" s="47"/>
      <c r="N24" s="47"/>
    </row>
    <row r="25" spans="2:14" x14ac:dyDescent="0.35">
      <c r="B25" s="52" t="s">
        <v>718</v>
      </c>
      <c r="C25" s="51" t="s">
        <v>6</v>
      </c>
      <c r="D25" s="51" t="s">
        <v>728</v>
      </c>
      <c r="E25" s="47"/>
      <c r="F25" s="47"/>
      <c r="G25" s="47"/>
      <c r="H25" s="47"/>
      <c r="I25" s="47"/>
      <c r="J25" s="47"/>
      <c r="K25" s="47"/>
      <c r="L25" s="47"/>
      <c r="M25" s="47"/>
      <c r="N25" s="47"/>
    </row>
    <row r="26" spans="2:14" x14ac:dyDescent="0.35">
      <c r="B26" s="52" t="s">
        <v>277</v>
      </c>
      <c r="C26" s="51" t="s">
        <v>1</v>
      </c>
      <c r="D26" s="51" t="s">
        <v>293</v>
      </c>
      <c r="E26" s="47"/>
      <c r="F26" s="47"/>
      <c r="G26" s="47"/>
      <c r="H26" s="47"/>
      <c r="I26" s="47"/>
      <c r="J26" s="47"/>
      <c r="K26" s="47"/>
      <c r="L26" s="47"/>
      <c r="M26" s="47"/>
      <c r="N26" s="47"/>
    </row>
    <row r="27" spans="2:14" x14ac:dyDescent="0.35">
      <c r="B27" s="52" t="s">
        <v>294</v>
      </c>
      <c r="C27" s="51" t="s">
        <v>1</v>
      </c>
      <c r="D27" s="51" t="s">
        <v>295</v>
      </c>
      <c r="E27" s="47"/>
      <c r="F27" s="47"/>
      <c r="G27" s="47"/>
      <c r="H27" s="47"/>
      <c r="I27" s="47"/>
      <c r="J27" s="47"/>
      <c r="K27" s="47"/>
      <c r="L27" s="47"/>
      <c r="M27" s="47"/>
      <c r="N27" s="47"/>
    </row>
    <row r="28" spans="2:14" x14ac:dyDescent="0.35">
      <c r="B28" s="52" t="s">
        <v>296</v>
      </c>
      <c r="C28" s="51" t="s">
        <v>1</v>
      </c>
      <c r="D28" s="51" t="s">
        <v>297</v>
      </c>
      <c r="E28" s="47"/>
      <c r="F28" s="47"/>
      <c r="G28" s="47"/>
      <c r="H28" s="47"/>
      <c r="I28" s="47"/>
      <c r="J28" s="47"/>
      <c r="K28" s="47"/>
      <c r="L28" s="47"/>
      <c r="M28" s="47"/>
      <c r="N28" s="47"/>
    </row>
    <row r="29" spans="2:14" x14ac:dyDescent="0.35">
      <c r="B29" s="52" t="s">
        <v>166</v>
      </c>
      <c r="C29" s="51" t="s">
        <v>1</v>
      </c>
      <c r="D29" s="51" t="s">
        <v>298</v>
      </c>
      <c r="E29" s="47"/>
      <c r="F29" s="47"/>
      <c r="G29" s="47"/>
      <c r="H29" s="47"/>
      <c r="I29" s="47"/>
      <c r="J29" s="47"/>
      <c r="K29" s="47"/>
      <c r="L29" s="47"/>
      <c r="M29" s="47"/>
      <c r="N29" s="47"/>
    </row>
    <row r="30" spans="2:14" x14ac:dyDescent="0.35">
      <c r="B30" s="52" t="s">
        <v>83</v>
      </c>
      <c r="C30" s="51" t="s">
        <v>1</v>
      </c>
      <c r="D30" s="51" t="s">
        <v>299</v>
      </c>
      <c r="E30" s="47"/>
      <c r="F30" s="47"/>
      <c r="G30" s="47"/>
      <c r="H30" s="47"/>
      <c r="I30" s="47"/>
      <c r="J30" s="47"/>
      <c r="K30" s="47"/>
      <c r="L30" s="47"/>
      <c r="M30" s="47"/>
      <c r="N30" s="47"/>
    </row>
    <row r="31" spans="2:14" x14ac:dyDescent="0.35">
      <c r="B31" s="52" t="s">
        <v>300</v>
      </c>
      <c r="C31" s="51" t="s">
        <v>1</v>
      </c>
      <c r="D31" s="51" t="s">
        <v>301</v>
      </c>
      <c r="E31" s="47"/>
      <c r="F31" s="47"/>
      <c r="G31" s="47"/>
      <c r="H31" s="47"/>
      <c r="I31" s="47"/>
      <c r="J31" s="47"/>
      <c r="K31" s="47"/>
      <c r="L31" s="47"/>
      <c r="M31" s="47"/>
      <c r="N31" s="47"/>
    </row>
    <row r="32" spans="2:14" x14ac:dyDescent="0.35">
      <c r="B32" s="52" t="s">
        <v>278</v>
      </c>
      <c r="C32" s="51" t="s">
        <v>1</v>
      </c>
      <c r="D32" s="51" t="s">
        <v>302</v>
      </c>
      <c r="E32" s="47"/>
      <c r="F32" s="47"/>
      <c r="G32" s="47"/>
      <c r="H32" s="47"/>
      <c r="I32" s="47"/>
      <c r="J32" s="47"/>
      <c r="K32" s="47"/>
      <c r="L32" s="47"/>
      <c r="M32" s="47"/>
      <c r="N32" s="47"/>
    </row>
    <row r="33" spans="2:14" x14ac:dyDescent="0.35">
      <c r="B33" s="52" t="s">
        <v>168</v>
      </c>
      <c r="C33" s="51" t="s">
        <v>1</v>
      </c>
      <c r="D33" s="51" t="s">
        <v>303</v>
      </c>
      <c r="E33" s="47"/>
      <c r="F33" s="47"/>
      <c r="G33" s="47"/>
      <c r="H33" s="47"/>
      <c r="I33" s="47"/>
      <c r="J33" s="47"/>
      <c r="K33" s="47"/>
      <c r="L33" s="47"/>
      <c r="M33" s="47"/>
      <c r="N33" s="47"/>
    </row>
    <row r="34" spans="2:14" x14ac:dyDescent="0.35">
      <c r="B34" s="52" t="s">
        <v>304</v>
      </c>
      <c r="C34" s="51" t="s">
        <v>1</v>
      </c>
      <c r="D34" s="51" t="s">
        <v>305</v>
      </c>
      <c r="E34" s="47"/>
      <c r="F34" s="47"/>
      <c r="G34" s="47"/>
      <c r="H34" s="47"/>
      <c r="I34" s="47"/>
      <c r="J34" s="47"/>
      <c r="K34" s="47"/>
      <c r="L34" s="47"/>
      <c r="M34" s="47"/>
      <c r="N34" s="47"/>
    </row>
    <row r="35" spans="2:14" x14ac:dyDescent="0.35">
      <c r="B35" s="52" t="s">
        <v>153</v>
      </c>
      <c r="C35" s="51" t="s">
        <v>1</v>
      </c>
      <c r="D35" s="51" t="s">
        <v>306</v>
      </c>
      <c r="E35" s="47"/>
      <c r="F35" s="47"/>
      <c r="G35" s="47"/>
      <c r="H35" s="47"/>
      <c r="I35" s="47"/>
      <c r="J35" s="47"/>
      <c r="K35" s="47"/>
      <c r="L35" s="47"/>
      <c r="M35" s="47"/>
      <c r="N35" s="47"/>
    </row>
    <row r="36" spans="2:14" x14ac:dyDescent="0.35">
      <c r="B36" s="52" t="s">
        <v>177</v>
      </c>
      <c r="C36" s="51" t="s">
        <v>1</v>
      </c>
      <c r="D36" s="51" t="s">
        <v>307</v>
      </c>
      <c r="E36" s="47"/>
      <c r="F36" s="47"/>
      <c r="G36" s="47"/>
      <c r="H36" s="47"/>
      <c r="I36" s="47"/>
      <c r="J36" s="47"/>
      <c r="K36" s="47"/>
      <c r="L36" s="47"/>
      <c r="M36" s="47"/>
      <c r="N36" s="47"/>
    </row>
    <row r="37" spans="2:14" x14ac:dyDescent="0.35">
      <c r="B37" s="52" t="s">
        <v>145</v>
      </c>
      <c r="C37" s="51" t="s">
        <v>1</v>
      </c>
      <c r="D37" s="51" t="s">
        <v>308</v>
      </c>
      <c r="E37" s="47"/>
      <c r="F37" s="47"/>
      <c r="G37" s="47"/>
      <c r="H37" s="47"/>
      <c r="I37" s="47"/>
      <c r="J37" s="47"/>
      <c r="K37" s="47"/>
      <c r="L37" s="47"/>
      <c r="M37" s="47"/>
      <c r="N37" s="47"/>
    </row>
    <row r="38" spans="2:14" x14ac:dyDescent="0.35">
      <c r="B38" s="52" t="s">
        <v>176</v>
      </c>
      <c r="C38" s="51" t="s">
        <v>1</v>
      </c>
      <c r="D38" s="51" t="s">
        <v>309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</row>
    <row r="39" spans="2:14" x14ac:dyDescent="0.35">
      <c r="B39" s="53" t="s">
        <v>79</v>
      </c>
      <c r="C39" s="51" t="s">
        <v>1</v>
      </c>
      <c r="D39" s="51" t="s">
        <v>310</v>
      </c>
      <c r="E39" s="47"/>
      <c r="F39" s="47"/>
      <c r="G39" s="47"/>
      <c r="H39" s="47"/>
      <c r="I39" s="47"/>
      <c r="J39" s="47"/>
      <c r="K39" s="47"/>
      <c r="L39" s="47"/>
      <c r="M39" s="47"/>
      <c r="N39" s="47"/>
    </row>
    <row r="40" spans="2:14" x14ac:dyDescent="0.35">
      <c r="B40" s="52" t="s">
        <v>252</v>
      </c>
      <c r="C40" s="51" t="s">
        <v>1</v>
      </c>
      <c r="D40" s="51" t="s">
        <v>311</v>
      </c>
      <c r="E40" s="47"/>
      <c r="F40" s="47"/>
      <c r="G40" s="47"/>
      <c r="H40" s="47"/>
      <c r="I40" s="47"/>
      <c r="J40" s="47"/>
      <c r="K40" s="47"/>
      <c r="L40" s="47"/>
      <c r="M40" s="47"/>
      <c r="N40" s="47"/>
    </row>
    <row r="41" spans="2:14" x14ac:dyDescent="0.35">
      <c r="B41" s="53" t="s">
        <v>244</v>
      </c>
      <c r="C41" s="51" t="s">
        <v>1</v>
      </c>
      <c r="D41" s="51" t="s">
        <v>312</v>
      </c>
      <c r="E41" s="47"/>
      <c r="F41" s="47"/>
      <c r="G41" s="47"/>
      <c r="H41" s="47"/>
      <c r="I41" s="47"/>
      <c r="J41" s="47"/>
      <c r="K41" s="47"/>
      <c r="L41" s="47"/>
      <c r="M41" s="47"/>
      <c r="N41" s="47"/>
    </row>
    <row r="42" spans="2:14" x14ac:dyDescent="0.35">
      <c r="B42" s="53" t="s">
        <v>89</v>
      </c>
      <c r="C42" s="51" t="s">
        <v>1</v>
      </c>
      <c r="D42" s="51" t="s">
        <v>313</v>
      </c>
      <c r="E42" s="47"/>
      <c r="F42" s="47"/>
      <c r="G42" s="47"/>
      <c r="H42" s="47"/>
      <c r="I42" s="47"/>
      <c r="J42" s="47"/>
      <c r="K42" s="47"/>
      <c r="L42" s="47"/>
      <c r="M42" s="47"/>
      <c r="N42" s="47"/>
    </row>
    <row r="43" spans="2:14" x14ac:dyDescent="0.35">
      <c r="B43" s="53" t="s">
        <v>314</v>
      </c>
      <c r="C43" s="51" t="s">
        <v>9</v>
      </c>
      <c r="D43" s="51" t="s">
        <v>315</v>
      </c>
    </row>
    <row r="44" spans="2:14" x14ac:dyDescent="0.35">
      <c r="B44" s="54" t="s">
        <v>316</v>
      </c>
      <c r="C44" s="51" t="s">
        <v>9</v>
      </c>
      <c r="D44" s="51" t="s">
        <v>317</v>
      </c>
    </row>
    <row r="45" spans="2:14" x14ac:dyDescent="0.35">
      <c r="B45" s="54" t="s">
        <v>237</v>
      </c>
      <c r="C45" s="51" t="s">
        <v>10</v>
      </c>
      <c r="D45" s="51" t="s">
        <v>318</v>
      </c>
    </row>
    <row r="46" spans="2:14" x14ac:dyDescent="0.35">
      <c r="B46" s="50" t="s">
        <v>319</v>
      </c>
      <c r="C46" s="51" t="s">
        <v>10</v>
      </c>
      <c r="D46" s="51" t="s">
        <v>320</v>
      </c>
    </row>
    <row r="47" spans="2:14" x14ac:dyDescent="0.35">
      <c r="B47" s="50" t="s">
        <v>96</v>
      </c>
      <c r="C47" s="51" t="s">
        <v>11</v>
      </c>
      <c r="D47" s="51" t="s">
        <v>321</v>
      </c>
    </row>
    <row r="48" spans="2:14" x14ac:dyDescent="0.35">
      <c r="B48" s="52" t="s">
        <v>102</v>
      </c>
      <c r="C48" s="51" t="s">
        <v>11</v>
      </c>
      <c r="D48" s="51" t="s">
        <v>322</v>
      </c>
    </row>
    <row r="49" spans="2:4" x14ac:dyDescent="0.35">
      <c r="B49" s="52" t="s">
        <v>323</v>
      </c>
      <c r="C49" s="51" t="s">
        <v>11</v>
      </c>
      <c r="D49" s="51" t="s">
        <v>324</v>
      </c>
    </row>
    <row r="50" spans="2:4" x14ac:dyDescent="0.35">
      <c r="B50" s="52" t="s">
        <v>325</v>
      </c>
      <c r="C50" s="51" t="s">
        <v>11</v>
      </c>
      <c r="D50" s="51" t="s">
        <v>326</v>
      </c>
    </row>
    <row r="51" spans="2:4" x14ac:dyDescent="0.35">
      <c r="B51" s="52" t="s">
        <v>327</v>
      </c>
      <c r="C51" s="51" t="s">
        <v>12</v>
      </c>
      <c r="D51" s="51" t="s">
        <v>328</v>
      </c>
    </row>
    <row r="52" spans="2:4" x14ac:dyDescent="0.35">
      <c r="B52" s="52" t="s">
        <v>329</v>
      </c>
      <c r="C52" s="51" t="s">
        <v>12</v>
      </c>
      <c r="D52" s="51" t="s">
        <v>330</v>
      </c>
    </row>
    <row r="53" spans="2:4" x14ac:dyDescent="0.35">
      <c r="B53" s="52" t="s">
        <v>129</v>
      </c>
      <c r="C53" s="51" t="s">
        <v>13</v>
      </c>
      <c r="D53" s="51" t="s">
        <v>331</v>
      </c>
    </row>
    <row r="54" spans="2:4" x14ac:dyDescent="0.35">
      <c r="B54" s="52" t="s">
        <v>200</v>
      </c>
      <c r="C54" s="51" t="s">
        <v>14</v>
      </c>
      <c r="D54" s="51" t="s">
        <v>332</v>
      </c>
    </row>
    <row r="55" spans="2:4" x14ac:dyDescent="0.35">
      <c r="B55" s="52" t="s">
        <v>152</v>
      </c>
      <c r="C55" s="51" t="s">
        <v>14</v>
      </c>
      <c r="D55" s="51" t="s">
        <v>333</v>
      </c>
    </row>
    <row r="56" spans="2:4" x14ac:dyDescent="0.35">
      <c r="B56" s="52" t="s">
        <v>334</v>
      </c>
      <c r="C56" s="51" t="s">
        <v>15</v>
      </c>
      <c r="D56" s="51" t="s">
        <v>335</v>
      </c>
    </row>
    <row r="57" spans="2:4" x14ac:dyDescent="0.35">
      <c r="B57" s="52" t="s">
        <v>336</v>
      </c>
      <c r="C57" s="51" t="s">
        <v>16</v>
      </c>
      <c r="D57" s="51" t="s">
        <v>337</v>
      </c>
    </row>
    <row r="58" spans="2:4" x14ac:dyDescent="0.35">
      <c r="B58" s="52" t="s">
        <v>338</v>
      </c>
      <c r="C58" s="51" t="s">
        <v>17</v>
      </c>
      <c r="D58" s="51" t="s">
        <v>339</v>
      </c>
    </row>
    <row r="59" spans="2:4" x14ac:dyDescent="0.35">
      <c r="B59" s="52" t="s">
        <v>253</v>
      </c>
      <c r="C59" s="51" t="s">
        <v>17</v>
      </c>
      <c r="D59" s="51" t="s">
        <v>340</v>
      </c>
    </row>
    <row r="60" spans="2:4" x14ac:dyDescent="0.35">
      <c r="B60" s="52" t="s">
        <v>735</v>
      </c>
      <c r="C60" s="51" t="s">
        <v>18</v>
      </c>
      <c r="D60" s="51" t="s">
        <v>341</v>
      </c>
    </row>
    <row r="61" spans="2:4" x14ac:dyDescent="0.35">
      <c r="B61" s="52" t="s">
        <v>237</v>
      </c>
      <c r="C61" s="51" t="s">
        <v>19</v>
      </c>
      <c r="D61" s="51" t="s">
        <v>342</v>
      </c>
    </row>
    <row r="62" spans="2:4" x14ac:dyDescent="0.35">
      <c r="B62" s="52" t="s">
        <v>343</v>
      </c>
      <c r="C62" s="51" t="s">
        <v>5</v>
      </c>
      <c r="D62" s="51" t="s">
        <v>344</v>
      </c>
    </row>
    <row r="63" spans="2:4" x14ac:dyDescent="0.35">
      <c r="B63" s="52" t="s">
        <v>165</v>
      </c>
      <c r="C63" s="51" t="s">
        <v>5</v>
      </c>
      <c r="D63" s="51" t="s">
        <v>345</v>
      </c>
    </row>
    <row r="64" spans="2:4" x14ac:dyDescent="0.35">
      <c r="B64" s="52" t="s">
        <v>282</v>
      </c>
      <c r="C64" s="51" t="s">
        <v>5</v>
      </c>
      <c r="D64" s="51" t="s">
        <v>345</v>
      </c>
    </row>
    <row r="65" spans="2:4" x14ac:dyDescent="0.35">
      <c r="B65" s="52" t="s">
        <v>237</v>
      </c>
      <c r="C65" s="51" t="s">
        <v>20</v>
      </c>
      <c r="D65" s="51" t="s">
        <v>346</v>
      </c>
    </row>
    <row r="66" spans="2:4" x14ac:dyDescent="0.35">
      <c r="B66" s="52" t="s">
        <v>347</v>
      </c>
      <c r="C66" s="51" t="s">
        <v>20</v>
      </c>
      <c r="D66" s="51" t="s">
        <v>348</v>
      </c>
    </row>
    <row r="67" spans="2:4" x14ac:dyDescent="0.35">
      <c r="B67" s="52" t="s">
        <v>165</v>
      </c>
      <c r="C67" s="51" t="s">
        <v>2</v>
      </c>
      <c r="D67" s="51" t="s">
        <v>349</v>
      </c>
    </row>
    <row r="68" spans="2:4" x14ac:dyDescent="0.35">
      <c r="B68" s="52" t="s">
        <v>282</v>
      </c>
      <c r="C68" s="51" t="s">
        <v>2</v>
      </c>
      <c r="D68" s="51" t="s">
        <v>350</v>
      </c>
    </row>
    <row r="69" spans="2:4" x14ac:dyDescent="0.35">
      <c r="B69" s="52" t="s">
        <v>469</v>
      </c>
      <c r="C69" s="51" t="s">
        <v>2</v>
      </c>
      <c r="D69" s="51" t="s">
        <v>559</v>
      </c>
    </row>
    <row r="70" spans="2:4" x14ac:dyDescent="0.35">
      <c r="B70" s="52" t="s">
        <v>351</v>
      </c>
      <c r="C70" s="51" t="s">
        <v>21</v>
      </c>
      <c r="D70" s="51" t="s">
        <v>352</v>
      </c>
    </row>
    <row r="71" spans="2:4" x14ac:dyDescent="0.35">
      <c r="B71" s="52" t="s">
        <v>236</v>
      </c>
      <c r="C71" s="51" t="s">
        <v>3</v>
      </c>
      <c r="D71" s="51" t="s">
        <v>353</v>
      </c>
    </row>
    <row r="72" spans="2:4" x14ac:dyDescent="0.35">
      <c r="B72" s="52" t="s">
        <v>214</v>
      </c>
      <c r="C72" s="51" t="s">
        <v>3</v>
      </c>
      <c r="D72" s="51" t="s">
        <v>354</v>
      </c>
    </row>
    <row r="73" spans="2:4" x14ac:dyDescent="0.35">
      <c r="B73" s="52" t="s">
        <v>219</v>
      </c>
      <c r="C73" s="51" t="s">
        <v>3</v>
      </c>
      <c r="D73" s="51" t="s">
        <v>355</v>
      </c>
    </row>
    <row r="74" spans="2:4" x14ac:dyDescent="0.35">
      <c r="B74" s="52" t="s">
        <v>356</v>
      </c>
      <c r="C74" s="51" t="s">
        <v>3</v>
      </c>
      <c r="D74" s="51" t="s">
        <v>357</v>
      </c>
    </row>
    <row r="75" spans="2:4" x14ac:dyDescent="0.35">
      <c r="B75" s="52" t="s">
        <v>251</v>
      </c>
      <c r="C75" s="51" t="s">
        <v>3</v>
      </c>
      <c r="D75" s="51" t="s">
        <v>358</v>
      </c>
    </row>
    <row r="76" spans="2:4" x14ac:dyDescent="0.35">
      <c r="B76" s="53" t="s">
        <v>359</v>
      </c>
      <c r="C76" s="51" t="s">
        <v>3</v>
      </c>
      <c r="D76" s="51" t="s">
        <v>360</v>
      </c>
    </row>
    <row r="77" spans="2:4" x14ac:dyDescent="0.35">
      <c r="B77" s="52" t="s">
        <v>74</v>
      </c>
      <c r="C77" s="51" t="s">
        <v>3</v>
      </c>
      <c r="D77" s="51" t="s">
        <v>361</v>
      </c>
    </row>
    <row r="78" spans="2:4" x14ac:dyDescent="0.35">
      <c r="B78" s="53" t="s">
        <v>96</v>
      </c>
      <c r="C78" s="51" t="s">
        <v>22</v>
      </c>
      <c r="D78" s="51" t="s">
        <v>362</v>
      </c>
    </row>
    <row r="79" spans="2:4" x14ac:dyDescent="0.35">
      <c r="B79" s="53" t="s">
        <v>183</v>
      </c>
      <c r="C79" s="51" t="s">
        <v>22</v>
      </c>
      <c r="D79" s="51" t="s">
        <v>363</v>
      </c>
    </row>
    <row r="80" spans="2:4" x14ac:dyDescent="0.35">
      <c r="B80" s="53" t="s">
        <v>364</v>
      </c>
      <c r="C80" s="51" t="s">
        <v>22</v>
      </c>
      <c r="D80" s="51" t="s">
        <v>365</v>
      </c>
    </row>
    <row r="81" spans="2:4" x14ac:dyDescent="0.35">
      <c r="B81" s="54" t="s">
        <v>366</v>
      </c>
      <c r="C81" s="51" t="s">
        <v>23</v>
      </c>
      <c r="D81" s="51" t="s">
        <v>367</v>
      </c>
    </row>
    <row r="82" spans="2:4" x14ac:dyDescent="0.35">
      <c r="B82" s="54" t="s">
        <v>368</v>
      </c>
      <c r="C82" s="51" t="s">
        <v>23</v>
      </c>
      <c r="D82" s="51" t="s">
        <v>369</v>
      </c>
    </row>
    <row r="83" spans="2:4" x14ac:dyDescent="0.35">
      <c r="B83" s="50" t="s">
        <v>226</v>
      </c>
      <c r="C83" s="51" t="s">
        <v>24</v>
      </c>
      <c r="D83" s="51" t="s">
        <v>370</v>
      </c>
    </row>
    <row r="84" spans="2:4" x14ac:dyDescent="0.35">
      <c r="B84" s="50" t="s">
        <v>371</v>
      </c>
      <c r="C84" s="51" t="s">
        <v>24</v>
      </c>
      <c r="D84" s="51" t="s">
        <v>372</v>
      </c>
    </row>
    <row r="85" spans="2:4" x14ac:dyDescent="0.35">
      <c r="B85" s="52" t="s">
        <v>234</v>
      </c>
      <c r="C85" s="51" t="s">
        <v>24</v>
      </c>
      <c r="D85" s="51" t="s">
        <v>373</v>
      </c>
    </row>
    <row r="86" spans="2:4" x14ac:dyDescent="0.35">
      <c r="B86" s="52" t="s">
        <v>374</v>
      </c>
      <c r="C86" s="51" t="s">
        <v>24</v>
      </c>
      <c r="D86" s="51" t="s">
        <v>375</v>
      </c>
    </row>
    <row r="87" spans="2:4" x14ac:dyDescent="0.35">
      <c r="B87" s="52" t="s">
        <v>376</v>
      </c>
      <c r="C87" s="51" t="s">
        <v>24</v>
      </c>
      <c r="D87" s="51" t="s">
        <v>377</v>
      </c>
    </row>
    <row r="88" spans="2:4" x14ac:dyDescent="0.35">
      <c r="B88" s="52" t="s">
        <v>254</v>
      </c>
      <c r="C88" s="51" t="s">
        <v>25</v>
      </c>
      <c r="D88" s="51" t="s">
        <v>378</v>
      </c>
    </row>
    <row r="89" spans="2:4" x14ac:dyDescent="0.35">
      <c r="B89" s="52" t="s">
        <v>709</v>
      </c>
      <c r="C89" s="51" t="s">
        <v>7</v>
      </c>
      <c r="D89" s="51" t="s">
        <v>379</v>
      </c>
    </row>
    <row r="90" spans="2:4" x14ac:dyDescent="0.35">
      <c r="B90" s="52" t="s">
        <v>70</v>
      </c>
      <c r="C90" s="51" t="s">
        <v>7</v>
      </c>
      <c r="D90" s="51" t="s">
        <v>380</v>
      </c>
    </row>
    <row r="91" spans="2:4" x14ac:dyDescent="0.35">
      <c r="B91" s="52"/>
      <c r="C91" s="51" t="s">
        <v>7</v>
      </c>
      <c r="D91" s="51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79FFC3B96117409520671D82DFF1E2" ma:contentTypeVersion="0" ma:contentTypeDescription="Create a new document." ma:contentTypeScope="" ma:versionID="3133169370c7e499ed3708eda7737ec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860409-924A-485E-AFD8-90A03A33FC7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ACEC92-00E4-440E-BF4A-77188BCD957F}">
  <ds:schemaRefs>
    <ds:schemaRef ds:uri="http://purl.org/dc/elements/1.1/"/>
    <ds:schemaRef ds:uri="http://schemas.microsoft.com/office/2006/metadata/properties"/>
    <ds:schemaRef ds:uri="e9382cfb-222d-4c34-a56b-6220a8550159"/>
    <ds:schemaRef ds:uri="http://schemas.microsoft.com/sharepoint/v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62C200F-5A58-4180-AE27-DAAE393FCF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Cover_Log</vt:lpstr>
      <vt:lpstr>Schedule</vt:lpstr>
      <vt:lpstr>Internal Time and Km</vt:lpstr>
      <vt:lpstr>Routing Matrix Transit &amp; Direct</vt:lpstr>
      <vt:lpstr>Tabelle1</vt:lpstr>
      <vt:lpstr>Abbreviations</vt:lpstr>
    </vt:vector>
  </TitlesOfParts>
  <Company>Deutsche Post DHL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Meyer (DHLeCS GHO)</dc:creator>
  <cp:lastModifiedBy>MAHITA</cp:lastModifiedBy>
  <dcterms:created xsi:type="dcterms:W3CDTF">2019-08-07T15:49:02Z</dcterms:created>
  <dcterms:modified xsi:type="dcterms:W3CDTF">2020-07-06T16:09:48Z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0x010100BE79FFC3B96117409520671D82DFF1E2</vt:lpwstr>
  </property>
</Properties>
</file>