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ige\Documents\94870 Telling Stories with Data\Final project\"/>
    </mc:Choice>
  </mc:AlternateContent>
  <xr:revisionPtr revIDLastSave="0" documentId="13_ncr:1_{C645903B-93B5-4484-A452-53FD9F079E19}" xr6:coauthVersionLast="47" xr6:coauthVersionMax="47" xr10:uidLastSave="{00000000-0000-0000-0000-000000000000}"/>
  <bookViews>
    <workbookView xWindow="1140" yWindow="800" windowWidth="9000" windowHeight="10000" firstSheet="8" activeTab="6" xr2:uid="{26AE9D77-BEF2-442F-8D11-42E3F5E1EDBD}"/>
  </bookViews>
  <sheets>
    <sheet name="1. credits core components" sheetId="1" r:id="rId1"/>
    <sheet name="2. credit score meanings" sheetId="2" r:id="rId2"/>
    <sheet name="3. credit score by generation" sheetId="3" r:id="rId3"/>
    <sheet name="4. bad &amp; invisible credit" sheetId="4" r:id="rId4"/>
    <sheet name="5. credit scores by race" sheetId="5" r:id="rId5"/>
    <sheet name="6. biz ownership by race" sheetId="6" r:id="rId6"/>
    <sheet name="7. discrimination effects" sheetId="7" r:id="rId7"/>
    <sheet name="9. student loans" sheetId="11" r:id="rId8"/>
    <sheet name="10. uninsured population" sheetId="8" r:id="rId9"/>
    <sheet name="11. medical debt" sheetId="9" r:id="rId10"/>
    <sheet name="12. credit card debt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0" l="1"/>
  <c r="A13" i="10"/>
  <c r="C6" i="8"/>
  <c r="C5" i="8"/>
  <c r="C8" i="6"/>
  <c r="C7" i="6"/>
  <c r="C2" i="6"/>
  <c r="C3" i="6"/>
  <c r="C4" i="6"/>
  <c r="C5" i="6"/>
  <c r="B5" i="6"/>
  <c r="B7" i="6"/>
  <c r="D5" i="6"/>
  <c r="F3" i="6"/>
  <c r="D4" i="6" s="1"/>
  <c r="F4" i="4"/>
  <c r="F3" i="4"/>
  <c r="F2" i="4"/>
  <c r="F9" i="4"/>
  <c r="F8" i="4"/>
  <c r="G7" i="4"/>
  <c r="F7" i="4"/>
  <c r="D2" i="6" l="1"/>
  <c r="D7" i="6" s="1"/>
  <c r="D8" i="6" s="1"/>
  <c r="D3" i="6"/>
</calcChain>
</file>

<file path=xl/sharedStrings.xml><?xml version="1.0" encoding="utf-8"?>
<sst xmlns="http://schemas.openxmlformats.org/spreadsheetml/2006/main" count="109" uniqueCount="90">
  <si>
    <t>Source</t>
  </si>
  <si>
    <t>https://www.experian.com/blogs/ask-experian/how-is-your-credit-score-determined/</t>
  </si>
  <si>
    <t>Payment history</t>
  </si>
  <si>
    <t>Amounts owed</t>
  </si>
  <si>
    <t>Credit history</t>
  </si>
  <si>
    <t>Credit mix</t>
  </si>
  <si>
    <t>New credit</t>
  </si>
  <si>
    <t>https://www.experian.com/blogs/ask-experian/what-is-the-average-credit-score-in-the-u-s/</t>
  </si>
  <si>
    <t>Description</t>
  </si>
  <si>
    <t>Min</t>
  </si>
  <si>
    <t>Max</t>
  </si>
  <si>
    <t>Exceptional</t>
  </si>
  <si>
    <t>Very good</t>
  </si>
  <si>
    <t>Good</t>
  </si>
  <si>
    <t>Fair</t>
  </si>
  <si>
    <t>Very poor</t>
  </si>
  <si>
    <t>https://www.capitalone.com/learn-grow/money-management/average-credit-score-in-america/</t>
  </si>
  <si>
    <t>Avg. score</t>
  </si>
  <si>
    <t>Good score</t>
  </si>
  <si>
    <t>Generation</t>
  </si>
  <si>
    <t>Average score</t>
  </si>
  <si>
    <t>Gen Z</t>
  </si>
  <si>
    <t>Millenials</t>
  </si>
  <si>
    <t>Gen X</t>
  </si>
  <si>
    <t>Baby boomers</t>
  </si>
  <si>
    <t>Silent generation</t>
  </si>
  <si>
    <t>https://files.consumerfinance.gov/f/201505_cfpb_data-point-credit-invisibles.pdf</t>
  </si>
  <si>
    <t>https://www.cnbc.com/select/what-does-being-credit-invisible-mean/</t>
  </si>
  <si>
    <t>https://www.experian.com/blogs/ask-experian/consumer-credit-review/</t>
  </si>
  <si>
    <t>Not including credit invisible Americans</t>
  </si>
  <si>
    <t>Good credit</t>
  </si>
  <si>
    <t>Bad credit</t>
  </si>
  <si>
    <t>Including credit invisible Americans</t>
  </si>
  <si>
    <t>U.S. population</t>
  </si>
  <si>
    <t>Credit invisible Americans</t>
  </si>
  <si>
    <t>Good (with credit score)</t>
  </si>
  <si>
    <t>Bad (with credit score)</t>
  </si>
  <si>
    <t>Credit invisible</t>
  </si>
  <si>
    <t>https://www.forbes.com/advisor/credit-cards/from-inherent-racial-bias-to-incorrect-data-the-problems-with-current-credit-scoring-models/</t>
  </si>
  <si>
    <t>https://www.cnbc.com/2021/01/28/black-and-hispanic-americans-often-have-lower-credit-scores.html</t>
  </si>
  <si>
    <t>Racial category</t>
  </si>
  <si>
    <t>Black</t>
  </si>
  <si>
    <t>Latinx</t>
  </si>
  <si>
    <t>White</t>
  </si>
  <si>
    <t>Asian</t>
  </si>
  <si>
    <t>% with no/bad credit</t>
  </si>
  <si>
    <t>Source: https://www.census.gov/newsroom/press-releases/2021/annual-business-survey.html</t>
  </si>
  <si>
    <t>% of population</t>
  </si>
  <si>
    <t>% of business owners</t>
  </si>
  <si>
    <t>minority</t>
  </si>
  <si>
    <t>white</t>
  </si>
  <si>
    <t>Hispanic</t>
  </si>
  <si>
    <t>number of businesses</t>
  </si>
  <si>
    <t>Indigenous</t>
  </si>
  <si>
    <t>https://data.census.gov/cedsci/table?d=ACS%205-Year%20Estimates%20Data%20Profiles&amp;tid=ACSDP5Y2018.DP05</t>
  </si>
  <si>
    <t>2018 ACS</t>
  </si>
  <si>
    <t>total population</t>
  </si>
  <si>
    <t>population</t>
  </si>
  <si>
    <t>More on history of credit scores</t>
  </si>
  <si>
    <t>https://time.com/3961676/history-credit-scores/</t>
  </si>
  <si>
    <t>and other business stats that might come in handy when writing the summary</t>
  </si>
  <si>
    <t>https://cdn.advocacy.sba.gov/wp-content/uploads/2021/03/23095429/Paths-to-Business-Ownership-fact-sheet.pdf</t>
  </si>
  <si>
    <t>https://cdn.advocacy.sba.gov/wp-content/uploads/2021/03/16095912/Business-Ownership-Demographics-Fact-Sheet.pdf</t>
  </si>
  <si>
    <t>https://www.theguardian.com/business/2020/jan/16/black-owned-firms-are-twice-as-likely-to-be-rejected-for-loans-is-this-discrimination</t>
  </si>
  <si>
    <t>Civilian non-institutionalized popuation</t>
  </si>
  <si>
    <t>With health insurance</t>
  </si>
  <si>
    <t>Without health insurance</t>
  </si>
  <si>
    <t>https://data.census.gov/cedsci/table?d=ACS%201-Year%20Estimates%20Data%20Profiles&amp;tid=ACSDP1Y2019.DP03&amp;hidePreview=false</t>
  </si>
  <si>
    <t>19% of U.S. Households Could Not Afford to Pay for Medical Care Right Away</t>
  </si>
  <si>
    <t xml:space="preserve">in 2017, 19% of U.S. households carried medical debt, defined as medical costs people were unable to pay up front or when they received care. </t>
  </si>
  <si>
    <t>Among households with medical debt, the median amount owed was $2,000, meaning half had more and half had less.</t>
  </si>
  <si>
    <t>For example, according to the survey, 27.9% of households with a Black householder had medical debt compared to 17.2% of households with a White non-Hispanic householder and 9.7% of households with an Asian householder (Figure 1).</t>
  </si>
  <si>
    <t>https://www.census.gov/library/stories/2021/04/who-had-medical-debt-in-united-states.html</t>
  </si>
  <si>
    <t>https://www.nytimes.com/2021/07/20/upshot/medical-debt-americans-medicaid.html</t>
  </si>
  <si>
    <t>More info on medical debt for writing report</t>
  </si>
  <si>
    <t>In 2020, average CC balance was $5313</t>
  </si>
  <si>
    <t>2020 median household income was $67,521</t>
  </si>
  <si>
    <t>https://www.census.gov/library/publications/2021/demo/p60-273.html</t>
  </si>
  <si>
    <t>In a household of two people with average CC debt, their credit card debt alone would account for</t>
  </si>
  <si>
    <t>of their yearly income</t>
  </si>
  <si>
    <t>In a household of one person with average CC debt, their credit card debt alone would account for</t>
  </si>
  <si>
    <t>75% of US adults have a credit card balance (i.e., carrying credit card debt)</t>
  </si>
  <si>
    <t>14% of adults have student loans</t>
  </si>
  <si>
    <t>Student loan burden is increasing over time</t>
  </si>
  <si>
    <t>avg. student loan balance</t>
  </si>
  <si>
    <t>https://www.usnews.com/education/best-colleges/paying-for-college/articles/see-how-student-loan-borrowing-has-risen-in-10-years</t>
  </si>
  <si>
    <t>U.S. News data</t>
  </si>
  <si>
    <t>Alternative source</t>
  </si>
  <si>
    <t>https://www.federalreserve.gov/releases/g19/current/</t>
  </si>
  <si>
    <t>consumer credit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</si>
</sst>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Lo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3"/>
    <xf numFmtId="9" fontId="0" fillId="0" borderId="0" xfId="2" applyFont="1"/>
    <xf numFmtId="9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0" fontId="4" fillId="0" borderId="0" xfId="0" applyFont="1"/>
    <xf numFmtId="6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5</xdr:row>
      <xdr:rowOff>63500</xdr:rowOff>
    </xdr:from>
    <xdr:to>
      <xdr:col>11</xdr:col>
      <xdr:colOff>571500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77B66E-88EB-49CB-816B-817A35901C20}"/>
            </a:ext>
          </a:extLst>
        </xdr:cNvPr>
        <xdr:cNvSpPr txBox="1"/>
      </xdr:nvSpPr>
      <xdr:spPr>
        <a:xfrm>
          <a:off x="1511300" y="984250"/>
          <a:ext cx="5765800" cy="130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"Giving Black entrepreneurs access to fair and equitable access to business loans could have added $13 trillion in business revenue and potentially created 6.1 million jobs per year."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This article also</a:t>
          </a:r>
          <a:r>
            <a:rPr lang="en-US" sz="1100" baseline="0"/>
            <a:t> has great content on history of credit scores and how they disproportionately hurt people of color, when writing final report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popclock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time.com/3961676/history-credit-scores/" TargetMode="External"/><Relationship Id="rId1" Type="http://schemas.openxmlformats.org/officeDocument/2006/relationships/hyperlink" Target="https://www.forbes.com/advisor/credit-cards/from-inherent-racial-bias-to-incorrect-data-the-problems-with-current-credit-scoring-model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news.com/education/best-colleges/paying-for-college/articles/see-how-student-loan-borrowing-has-risen-in-10-y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F4BC-B993-451F-BC1A-A2CBC282E12B}">
  <dimension ref="A2:B9"/>
  <sheetViews>
    <sheetView workbookViewId="0">
      <selection activeCell="B7" sqref="B7"/>
    </sheetView>
  </sheetViews>
  <sheetFormatPr defaultRowHeight="14.5" x14ac:dyDescent="0.35"/>
  <cols>
    <col min="1" max="1" width="14.36328125" bestFit="1" customWidth="1"/>
  </cols>
  <sheetData>
    <row r="2" spans="1:2" x14ac:dyDescent="0.35">
      <c r="A2" t="s">
        <v>2</v>
      </c>
      <c r="B2" s="1">
        <v>0.35</v>
      </c>
    </row>
    <row r="3" spans="1:2" x14ac:dyDescent="0.35">
      <c r="A3" t="s">
        <v>3</v>
      </c>
      <c r="B3" s="1">
        <v>0.3</v>
      </c>
    </row>
    <row r="4" spans="1:2" x14ac:dyDescent="0.35">
      <c r="A4" t="s">
        <v>4</v>
      </c>
      <c r="B4" s="1">
        <v>0.15</v>
      </c>
    </row>
    <row r="5" spans="1:2" x14ac:dyDescent="0.35">
      <c r="A5" t="s">
        <v>5</v>
      </c>
      <c r="B5" s="1">
        <v>0.1</v>
      </c>
    </row>
    <row r="6" spans="1:2" x14ac:dyDescent="0.35">
      <c r="A6" t="s">
        <v>6</v>
      </c>
      <c r="B6" s="1">
        <v>0.1</v>
      </c>
    </row>
    <row r="9" spans="1:2" x14ac:dyDescent="0.35">
      <c r="A9" t="s">
        <v>0</v>
      </c>
      <c r="B9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B5B6-E1C9-4400-97E6-D55D4FCCC05F}">
  <dimension ref="A1:B15"/>
  <sheetViews>
    <sheetView workbookViewId="0">
      <selection activeCell="B12" sqref="B12"/>
    </sheetView>
  </sheetViews>
  <sheetFormatPr defaultRowHeight="14.5" x14ac:dyDescent="0.35"/>
  <sheetData>
    <row r="1" spans="1:2" x14ac:dyDescent="0.35">
      <c r="A1" t="s">
        <v>68</v>
      </c>
    </row>
    <row r="3" spans="1:2" x14ac:dyDescent="0.35">
      <c r="A3" t="s">
        <v>69</v>
      </c>
    </row>
    <row r="5" spans="1:2" x14ac:dyDescent="0.35">
      <c r="A5" t="s">
        <v>70</v>
      </c>
    </row>
    <row r="7" spans="1:2" ht="16" x14ac:dyDescent="0.5">
      <c r="A7" s="8" t="s">
        <v>71</v>
      </c>
    </row>
    <row r="12" spans="1:2" x14ac:dyDescent="0.35">
      <c r="A12" t="s">
        <v>0</v>
      </c>
      <c r="B12" t="s">
        <v>72</v>
      </c>
    </row>
    <row r="14" spans="1:2" x14ac:dyDescent="0.35">
      <c r="A14" s="2" t="s">
        <v>74</v>
      </c>
    </row>
    <row r="15" spans="1:2" x14ac:dyDescent="0.35">
      <c r="A15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8E07-1859-4FDB-97FA-7D6F82753A1F}">
  <dimension ref="A1:B19"/>
  <sheetViews>
    <sheetView topLeftCell="A7" workbookViewId="0">
      <selection activeCell="C22" sqref="C22"/>
    </sheetView>
  </sheetViews>
  <sheetFormatPr defaultRowHeight="14.5" x14ac:dyDescent="0.35"/>
  <sheetData>
    <row r="1" spans="1:2" x14ac:dyDescent="0.35">
      <c r="A1" t="s">
        <v>75</v>
      </c>
    </row>
    <row r="2" spans="1:2" x14ac:dyDescent="0.35">
      <c r="A2" t="s">
        <v>81</v>
      </c>
    </row>
    <row r="3" spans="1:2" x14ac:dyDescent="0.35">
      <c r="A3" t="s">
        <v>0</v>
      </c>
      <c r="B3" t="s">
        <v>28</v>
      </c>
    </row>
    <row r="6" spans="1:2" x14ac:dyDescent="0.35">
      <c r="A6" t="s">
        <v>76</v>
      </c>
    </row>
    <row r="8" spans="1:2" x14ac:dyDescent="0.35">
      <c r="A8" t="s">
        <v>0</v>
      </c>
      <c r="B8" t="s">
        <v>77</v>
      </c>
    </row>
    <row r="12" spans="1:2" x14ac:dyDescent="0.35">
      <c r="A12" t="s">
        <v>78</v>
      </c>
    </row>
    <row r="13" spans="1:2" x14ac:dyDescent="0.35">
      <c r="A13" s="4">
        <f>5313*2/67521</f>
        <v>0.15737326165193052</v>
      </c>
    </row>
    <row r="14" spans="1:2" x14ac:dyDescent="0.35">
      <c r="A14" t="s">
        <v>79</v>
      </c>
    </row>
    <row r="17" spans="1:1" x14ac:dyDescent="0.35">
      <c r="A17" t="s">
        <v>80</v>
      </c>
    </row>
    <row r="18" spans="1:1" x14ac:dyDescent="0.35">
      <c r="A18" s="4">
        <f>5313/67521</f>
        <v>7.8686630825965262E-2</v>
      </c>
    </row>
    <row r="19" spans="1:1" x14ac:dyDescent="0.35">
      <c r="A19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1F47-F54F-4D9C-B93A-0AFFFCC19EE0}">
  <dimension ref="A1:C9"/>
  <sheetViews>
    <sheetView workbookViewId="0">
      <selection activeCell="B7" sqref="B7"/>
    </sheetView>
  </sheetViews>
  <sheetFormatPr defaultRowHeight="14.5" x14ac:dyDescent="0.35"/>
  <cols>
    <col min="1" max="1" width="10.36328125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>
        <v>800</v>
      </c>
      <c r="C2">
        <v>850</v>
      </c>
    </row>
    <row r="3" spans="1:3" x14ac:dyDescent="0.35">
      <c r="A3" t="s">
        <v>12</v>
      </c>
      <c r="B3">
        <v>740</v>
      </c>
      <c r="C3">
        <v>799</v>
      </c>
    </row>
    <row r="4" spans="1:3" x14ac:dyDescent="0.35">
      <c r="A4" t="s">
        <v>13</v>
      </c>
      <c r="B4">
        <v>670</v>
      </c>
      <c r="C4">
        <v>736</v>
      </c>
    </row>
    <row r="5" spans="1:3" x14ac:dyDescent="0.35">
      <c r="A5" t="s">
        <v>14</v>
      </c>
      <c r="B5">
        <v>580</v>
      </c>
      <c r="C5">
        <v>669</v>
      </c>
    </row>
    <row r="6" spans="1:3" x14ac:dyDescent="0.35">
      <c r="A6" t="s">
        <v>15</v>
      </c>
      <c r="B6">
        <v>300</v>
      </c>
      <c r="C6">
        <v>579</v>
      </c>
    </row>
    <row r="9" spans="1:3" x14ac:dyDescent="0.35">
      <c r="A9" t="s">
        <v>0</v>
      </c>
      <c r="B9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8499-C612-49CD-80FE-6C95803C9D2C}">
  <dimension ref="A1:B15"/>
  <sheetViews>
    <sheetView workbookViewId="0">
      <selection activeCell="F9" sqref="F9"/>
    </sheetView>
  </sheetViews>
  <sheetFormatPr defaultRowHeight="14.5" x14ac:dyDescent="0.35"/>
  <cols>
    <col min="1" max="1" width="14.90625" bestFit="1" customWidth="1"/>
    <col min="5" max="5" width="10.1796875" bestFit="1" customWidth="1"/>
  </cols>
  <sheetData>
    <row r="1" spans="1:2" x14ac:dyDescent="0.35">
      <c r="A1" s="2" t="s">
        <v>19</v>
      </c>
      <c r="B1" s="2" t="s">
        <v>20</v>
      </c>
    </row>
    <row r="2" spans="1:2" x14ac:dyDescent="0.35">
      <c r="A2" t="s">
        <v>21</v>
      </c>
      <c r="B2">
        <v>674</v>
      </c>
    </row>
    <row r="3" spans="1:2" x14ac:dyDescent="0.35">
      <c r="A3" t="s">
        <v>22</v>
      </c>
      <c r="B3">
        <v>680</v>
      </c>
    </row>
    <row r="4" spans="1:2" x14ac:dyDescent="0.35">
      <c r="A4" t="s">
        <v>23</v>
      </c>
      <c r="B4">
        <v>699</v>
      </c>
    </row>
    <row r="5" spans="1:2" x14ac:dyDescent="0.35">
      <c r="A5" t="s">
        <v>24</v>
      </c>
      <c r="B5">
        <v>736</v>
      </c>
    </row>
    <row r="6" spans="1:2" x14ac:dyDescent="0.35">
      <c r="A6" t="s">
        <v>25</v>
      </c>
      <c r="B6">
        <v>758</v>
      </c>
    </row>
    <row r="9" spans="1:2" x14ac:dyDescent="0.35">
      <c r="A9" t="s">
        <v>17</v>
      </c>
      <c r="B9">
        <v>711</v>
      </c>
    </row>
    <row r="10" spans="1:2" x14ac:dyDescent="0.35">
      <c r="A10" t="s">
        <v>18</v>
      </c>
      <c r="B10">
        <v>670</v>
      </c>
    </row>
    <row r="14" spans="1:2" x14ac:dyDescent="0.35">
      <c r="A14" t="s">
        <v>0</v>
      </c>
      <c r="B14" t="s">
        <v>7</v>
      </c>
    </row>
    <row r="15" spans="1:2" x14ac:dyDescent="0.35">
      <c r="B1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C1F4-304D-4B31-8148-0D64EB8213E6}">
  <dimension ref="A1:G15"/>
  <sheetViews>
    <sheetView workbookViewId="0">
      <selection activeCell="B15" sqref="B15"/>
    </sheetView>
  </sheetViews>
  <sheetFormatPr defaultRowHeight="14.5" x14ac:dyDescent="0.35"/>
  <cols>
    <col min="1" max="1" width="33.81640625" bestFit="1" customWidth="1"/>
    <col min="5" max="5" width="30.453125" bestFit="1" customWidth="1"/>
    <col min="6" max="6" width="9.81640625" bestFit="1" customWidth="1"/>
  </cols>
  <sheetData>
    <row r="1" spans="1:7" x14ac:dyDescent="0.35">
      <c r="A1" s="2" t="s">
        <v>29</v>
      </c>
      <c r="E1" s="2" t="s">
        <v>32</v>
      </c>
    </row>
    <row r="2" spans="1:7" x14ac:dyDescent="0.35">
      <c r="E2" t="s">
        <v>30</v>
      </c>
      <c r="F2" s="5">
        <f>F8/F6</f>
        <v>0.59669679613926052</v>
      </c>
    </row>
    <row r="3" spans="1:7" x14ac:dyDescent="0.35">
      <c r="A3" t="s">
        <v>30</v>
      </c>
      <c r="B3" s="1">
        <v>0.69</v>
      </c>
      <c r="E3" t="s">
        <v>31</v>
      </c>
      <c r="F3" s="5">
        <f>F9/F6</f>
        <v>0.26808116927995768</v>
      </c>
    </row>
    <row r="4" spans="1:7" x14ac:dyDescent="0.35">
      <c r="A4" t="s">
        <v>31</v>
      </c>
      <c r="B4" s="1">
        <v>0.31</v>
      </c>
      <c r="E4" t="s">
        <v>37</v>
      </c>
      <c r="F4" s="5">
        <f>F7/F6</f>
        <v>0.13522203458078164</v>
      </c>
    </row>
    <row r="6" spans="1:7" x14ac:dyDescent="0.35">
      <c r="E6" s="3" t="s">
        <v>33</v>
      </c>
      <c r="F6">
        <v>332786000</v>
      </c>
    </row>
    <row r="7" spans="1:7" x14ac:dyDescent="0.35">
      <c r="E7" t="s">
        <v>34</v>
      </c>
      <c r="F7">
        <f>26000000+19000000</f>
        <v>45000000</v>
      </c>
      <c r="G7">
        <f>F7/F6</f>
        <v>0.13522203458078164</v>
      </c>
    </row>
    <row r="8" spans="1:7" x14ac:dyDescent="0.35">
      <c r="E8" t="s">
        <v>35</v>
      </c>
      <c r="F8">
        <f t="shared" ref="F8" si="0">($F$6-$F$7)*0.69</f>
        <v>198572339.99999997</v>
      </c>
    </row>
    <row r="9" spans="1:7" x14ac:dyDescent="0.35">
      <c r="E9" t="s">
        <v>36</v>
      </c>
      <c r="F9">
        <f>($F$6-$F$7)*0.31</f>
        <v>89213660</v>
      </c>
    </row>
    <row r="13" spans="1:7" x14ac:dyDescent="0.35">
      <c r="A13" t="s">
        <v>0</v>
      </c>
      <c r="B13" t="s">
        <v>26</v>
      </c>
    </row>
    <row r="14" spans="1:7" x14ac:dyDescent="0.35">
      <c r="B14" t="s">
        <v>27</v>
      </c>
    </row>
    <row r="15" spans="1:7" x14ac:dyDescent="0.35">
      <c r="B15" t="s">
        <v>28</v>
      </c>
    </row>
  </sheetData>
  <hyperlinks>
    <hyperlink ref="E6" r:id="rId1" xr:uid="{27DEF997-AAEA-4F7E-857C-5CDFD99AA2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1689-39CD-43E0-BE12-9050137AEF88}">
  <dimension ref="A1:B12"/>
  <sheetViews>
    <sheetView workbookViewId="0">
      <selection activeCell="B13" sqref="B13"/>
    </sheetView>
  </sheetViews>
  <sheetFormatPr defaultRowHeight="14.5" x14ac:dyDescent="0.35"/>
  <cols>
    <col min="1" max="1" width="13.36328125" bestFit="1" customWidth="1"/>
    <col min="2" max="2" width="22" customWidth="1"/>
  </cols>
  <sheetData>
    <row r="1" spans="1:2" x14ac:dyDescent="0.35">
      <c r="A1" s="2" t="s">
        <v>40</v>
      </c>
      <c r="B1" s="2" t="s">
        <v>45</v>
      </c>
    </row>
    <row r="2" spans="1:2" x14ac:dyDescent="0.35">
      <c r="A2" t="s">
        <v>41</v>
      </c>
      <c r="B2" s="1">
        <v>0.54</v>
      </c>
    </row>
    <row r="3" spans="1:2" x14ac:dyDescent="0.35">
      <c r="A3" t="s">
        <v>42</v>
      </c>
      <c r="B3" s="1">
        <v>0.41</v>
      </c>
    </row>
    <row r="4" spans="1:2" x14ac:dyDescent="0.35">
      <c r="A4" t="s">
        <v>43</v>
      </c>
      <c r="B4" s="1">
        <v>0.37</v>
      </c>
    </row>
    <row r="5" spans="1:2" x14ac:dyDescent="0.35">
      <c r="A5" t="s">
        <v>44</v>
      </c>
      <c r="B5" s="1">
        <v>0.18</v>
      </c>
    </row>
    <row r="12" spans="1:2" x14ac:dyDescent="0.35">
      <c r="A12" t="s">
        <v>0</v>
      </c>
      <c r="B12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7F1D-95E2-42D4-A0C1-0FD1B17CC691}">
  <dimension ref="A1:F18"/>
  <sheetViews>
    <sheetView workbookViewId="0">
      <selection activeCell="A19" sqref="A19"/>
    </sheetView>
  </sheetViews>
  <sheetFormatPr defaultRowHeight="14.5" x14ac:dyDescent="0.35"/>
  <cols>
    <col min="1" max="1" width="11.6328125" customWidth="1"/>
    <col min="2" max="2" width="14.08984375" bestFit="1" customWidth="1"/>
    <col min="3" max="3" width="14.08984375" customWidth="1"/>
    <col min="4" max="4" width="18.90625" bestFit="1" customWidth="1"/>
    <col min="6" max="6" width="9.81640625" bestFit="1" customWidth="1"/>
  </cols>
  <sheetData>
    <row r="1" spans="1:6" x14ac:dyDescent="0.35">
      <c r="B1" s="2" t="s">
        <v>57</v>
      </c>
      <c r="C1" s="2" t="s">
        <v>47</v>
      </c>
      <c r="D1" s="2" t="s">
        <v>48</v>
      </c>
      <c r="F1" s="2">
        <v>2018</v>
      </c>
    </row>
    <row r="2" spans="1:6" x14ac:dyDescent="0.35">
      <c r="A2" t="s">
        <v>51</v>
      </c>
      <c r="B2">
        <v>57517935</v>
      </c>
      <c r="C2" s="6">
        <f t="shared" ref="C2:C8" si="0">B2/$F$7</f>
        <v>0.17812757904439608</v>
      </c>
      <c r="D2" s="6">
        <f>331625/F3</f>
        <v>5.789850976817959E-2</v>
      </c>
      <c r="F2" t="s">
        <v>52</v>
      </c>
    </row>
    <row r="3" spans="1:6" x14ac:dyDescent="0.35">
      <c r="A3" t="s">
        <v>44</v>
      </c>
      <c r="B3">
        <v>17367169</v>
      </c>
      <c r="C3" s="6">
        <f t="shared" si="0"/>
        <v>5.3784472075099447E-2</v>
      </c>
      <c r="D3" s="6">
        <f>577835/F3</f>
        <v>0.10088438866760965</v>
      </c>
      <c r="F3">
        <f>337934/0.059</f>
        <v>5727694.9152542371</v>
      </c>
    </row>
    <row r="4" spans="1:6" x14ac:dyDescent="0.35">
      <c r="A4" t="s">
        <v>41</v>
      </c>
      <c r="B4">
        <v>39715917</v>
      </c>
      <c r="C4" s="6">
        <f t="shared" si="0"/>
        <v>0.12299642093788962</v>
      </c>
      <c r="D4" s="6">
        <f>124551/F3</f>
        <v>2.1745397030189326E-2</v>
      </c>
    </row>
    <row r="5" spans="1:6" x14ac:dyDescent="0.35">
      <c r="A5" t="s">
        <v>53</v>
      </c>
      <c r="B5">
        <f>2135479+525102</f>
        <v>2660581</v>
      </c>
      <c r="C5" s="6">
        <f t="shared" si="0"/>
        <v>8.2395665348820053E-3</v>
      </c>
      <c r="D5" s="6">
        <f>(24433+6653)/F3</f>
        <v>5.4273142092834698E-3</v>
      </c>
    </row>
    <row r="6" spans="1:6" x14ac:dyDescent="0.35">
      <c r="C6" s="6"/>
      <c r="F6" s="2" t="s">
        <v>56</v>
      </c>
    </row>
    <row r="7" spans="1:6" x14ac:dyDescent="0.35">
      <c r="A7" t="s">
        <v>49</v>
      </c>
      <c r="B7">
        <f>754496+7705755+SUM(B2:B5)</f>
        <v>125721853</v>
      </c>
      <c r="C7" s="6">
        <f t="shared" si="0"/>
        <v>0.38934863200261699</v>
      </c>
      <c r="D7" s="6">
        <f>SUM(D2:D5)</f>
        <v>0.18595560967526203</v>
      </c>
      <c r="F7">
        <v>322903030</v>
      </c>
    </row>
    <row r="8" spans="1:6" x14ac:dyDescent="0.35">
      <c r="A8" t="s">
        <v>50</v>
      </c>
      <c r="B8">
        <v>197181177</v>
      </c>
      <c r="C8" s="6">
        <f t="shared" si="0"/>
        <v>0.61065136799738295</v>
      </c>
      <c r="D8" s="6">
        <f>1-D7</f>
        <v>0.81404439032473797</v>
      </c>
    </row>
    <row r="10" spans="1:6" x14ac:dyDescent="0.35">
      <c r="A10" t="s">
        <v>46</v>
      </c>
    </row>
    <row r="11" spans="1:6" x14ac:dyDescent="0.35">
      <c r="A11" t="s">
        <v>55</v>
      </c>
      <c r="B11" t="s">
        <v>54</v>
      </c>
    </row>
    <row r="16" spans="1:6" x14ac:dyDescent="0.35">
      <c r="A16" s="2" t="s">
        <v>60</v>
      </c>
    </row>
    <row r="17" spans="1:1" x14ac:dyDescent="0.35">
      <c r="A17" t="s">
        <v>61</v>
      </c>
    </row>
    <row r="18" spans="1:1" x14ac:dyDescent="0.35">
      <c r="A18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90EA-9ED3-426B-9ED6-82E6C962AB18}">
  <dimension ref="B14:C18"/>
  <sheetViews>
    <sheetView tabSelected="1" topLeftCell="A4" workbookViewId="0">
      <selection activeCell="C18" sqref="C18"/>
    </sheetView>
  </sheetViews>
  <sheetFormatPr defaultRowHeight="14.5" x14ac:dyDescent="0.35"/>
  <cols>
    <col min="2" max="2" width="27.6328125" bestFit="1" customWidth="1"/>
  </cols>
  <sheetData>
    <row r="14" spans="2:3" x14ac:dyDescent="0.35">
      <c r="B14" t="s">
        <v>0</v>
      </c>
      <c r="C14" s="3" t="s">
        <v>38</v>
      </c>
    </row>
    <row r="17" spans="2:3" x14ac:dyDescent="0.35">
      <c r="B17" t="s">
        <v>58</v>
      </c>
      <c r="C17" s="3" t="s">
        <v>59</v>
      </c>
    </row>
    <row r="18" spans="2:3" x14ac:dyDescent="0.35">
      <c r="C18" t="s">
        <v>63</v>
      </c>
    </row>
  </sheetData>
  <hyperlinks>
    <hyperlink ref="C14" r:id="rId1" xr:uid="{4CA3DD29-7A50-4F22-B844-8868A713EE07}"/>
    <hyperlink ref="C17" r:id="rId2" xr:uid="{C2B92FCD-4D46-448E-89BC-AAE90255C6A9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FEA9-3D45-4953-BC7B-2F225C249030}">
  <dimension ref="A1:D12"/>
  <sheetViews>
    <sheetView workbookViewId="0">
      <selection activeCell="A18" sqref="A18"/>
    </sheetView>
  </sheetViews>
  <sheetFormatPr defaultRowHeight="14.5" x14ac:dyDescent="0.35"/>
  <cols>
    <col min="1" max="1" width="34.26953125" customWidth="1"/>
  </cols>
  <sheetData>
    <row r="1" spans="1:4" x14ac:dyDescent="0.35">
      <c r="A1" t="s">
        <v>82</v>
      </c>
    </row>
    <row r="2" spans="1:4" x14ac:dyDescent="0.35">
      <c r="A2" t="s">
        <v>84</v>
      </c>
      <c r="D2" s="9">
        <v>38792</v>
      </c>
    </row>
    <row r="4" spans="1:4" x14ac:dyDescent="0.35">
      <c r="A4" t="s">
        <v>0</v>
      </c>
      <c r="B4" t="s">
        <v>28</v>
      </c>
    </row>
    <row r="7" spans="1:4" x14ac:dyDescent="0.35">
      <c r="A7" t="s">
        <v>83</v>
      </c>
    </row>
    <row r="8" spans="1:4" x14ac:dyDescent="0.35">
      <c r="A8" t="s">
        <v>0</v>
      </c>
      <c r="B8" s="2" t="s">
        <v>86</v>
      </c>
    </row>
    <row r="9" spans="1:4" x14ac:dyDescent="0.35">
      <c r="A9" s="3" t="s">
        <v>85</v>
      </c>
    </row>
    <row r="11" spans="1:4" x14ac:dyDescent="0.35">
      <c r="A11" s="2" t="s">
        <v>87</v>
      </c>
      <c r="B11" t="s">
        <v>88</v>
      </c>
    </row>
    <row r="12" spans="1:4" x14ac:dyDescent="0.35">
      <c r="A12" t="s">
        <v>89</v>
      </c>
    </row>
  </sheetData>
  <hyperlinks>
    <hyperlink ref="A9" r:id="rId1" xr:uid="{AB21EFB0-6793-423C-92C0-A88FDA4C841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7D83-67F8-4235-9019-A0BC3C470CAA}">
  <dimension ref="A1:C11"/>
  <sheetViews>
    <sheetView workbookViewId="0">
      <selection activeCell="B11" sqref="B11"/>
    </sheetView>
  </sheetViews>
  <sheetFormatPr defaultRowHeight="14.5" x14ac:dyDescent="0.35"/>
  <cols>
    <col min="1" max="1" width="34" bestFit="1" customWidth="1"/>
    <col min="2" max="2" width="14.6328125" bestFit="1" customWidth="1"/>
  </cols>
  <sheetData>
    <row r="1" spans="1:3" x14ac:dyDescent="0.35">
      <c r="A1">
        <v>2019</v>
      </c>
    </row>
    <row r="3" spans="1:3" x14ac:dyDescent="0.35">
      <c r="A3" t="s">
        <v>64</v>
      </c>
      <c r="B3" s="7">
        <v>323120678</v>
      </c>
    </row>
    <row r="5" spans="1:3" x14ac:dyDescent="0.35">
      <c r="A5" t="s">
        <v>65</v>
      </c>
      <c r="B5" s="7">
        <v>293482006</v>
      </c>
      <c r="C5" s="4">
        <f>B5/B3</f>
        <v>0.90827367600410891</v>
      </c>
    </row>
    <row r="6" spans="1:3" x14ac:dyDescent="0.35">
      <c r="A6" t="s">
        <v>66</v>
      </c>
      <c r="B6" s="7">
        <v>29638672</v>
      </c>
      <c r="C6" s="4">
        <f>B6/B3</f>
        <v>9.172632399589109E-2</v>
      </c>
    </row>
    <row r="11" spans="1:3" x14ac:dyDescent="0.35">
      <c r="A11" t="s">
        <v>0</v>
      </c>
      <c r="B1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1. credits core components</vt:lpstr>
      <vt:lpstr>2. credit score meanings</vt:lpstr>
      <vt:lpstr>3. credit score by generation</vt:lpstr>
      <vt:lpstr>4. bad &amp; invisible credit</vt:lpstr>
      <vt:lpstr>5. credit scores by race</vt:lpstr>
      <vt:lpstr>6. biz ownership by race</vt:lpstr>
      <vt:lpstr>7. discrimination effects</vt:lpstr>
      <vt:lpstr>9. student loans</vt:lpstr>
      <vt:lpstr>10. uninsured population</vt:lpstr>
      <vt:lpstr>11. medical debt</vt:lpstr>
      <vt:lpstr>12. 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</dc:creator>
  <cp:lastModifiedBy>paige</cp:lastModifiedBy>
  <dcterms:created xsi:type="dcterms:W3CDTF">2021-09-26T18:41:53Z</dcterms:created>
  <dcterms:modified xsi:type="dcterms:W3CDTF">2021-09-27T03:18:30Z</dcterms:modified>
</cp:coreProperties>
</file>