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st of doing Business" sheetId="1" r:id="rId3"/>
    <sheet state="visible" name="P&amp;L Statement" sheetId="2" r:id="rId4"/>
    <sheet state="visible" name="Balance Sheet" sheetId="3" r:id="rId5"/>
  </sheets>
  <definedNames>
    <definedName localSheetId="2" name="Text64">'Balance Sheet'!$B$9</definedName>
    <definedName localSheetId="2" name="Text62">'Balance Sheet'!$B$7</definedName>
    <definedName localSheetId="2" name="Text66">'Balance Sheet'!$B$13</definedName>
    <definedName localSheetId="2" name="Text77">'Balance Sheet'!$B$32</definedName>
    <definedName localSheetId="2" name="Text74">'Balance Sheet'!$B$28</definedName>
    <definedName localSheetId="2" name="Text78">'Balance Sheet'!$B$35</definedName>
    <definedName localSheetId="2" name="Text63">'Balance Sheet'!$B$8</definedName>
    <definedName localSheetId="2" name="Text69">'Balance Sheet'!$B$17</definedName>
    <definedName localSheetId="2" name="Text70">'Balance Sheet'!$B$22</definedName>
    <definedName localSheetId="2" name="Text65">'Balance Sheet'!$B$12</definedName>
    <definedName localSheetId="2" name="Text79">'Balance Sheet'!$B$37</definedName>
    <definedName localSheetId="2" name="Text76">'Balance Sheet'!$B$30</definedName>
    <definedName localSheetId="2" name="Text71">'Balance Sheet'!$B$23</definedName>
    <definedName localSheetId="2" name="Text67">'Balance Sheet'!$B$14</definedName>
    <definedName localSheetId="2" name="Text73">'Balance Sheet'!$B$25</definedName>
    <definedName localSheetId="2" name="Text72">'Balance Sheet'!$B$24</definedName>
    <definedName localSheetId="2" name="Text75">'Balance Sheet'!$B$29</definedName>
    <definedName localSheetId="2" name="Text61">'Balance Sheet'!$B$6</definedName>
    <definedName localSheetId="2" name="Text68">'Balance Sheet'!$B$15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">
      <text>
        <t xml:space="preserve">Student:
Revenues are funds that flow into a business from the sales of goods or services.</t>
      </text>
    </comment>
    <comment authorId="0" ref="A7">
      <text>
        <t xml:space="preserve">Student:
Where will your revenue come from?  Use as many or as few categories as needed.</t>
      </text>
    </comment>
    <comment authorId="0" ref="A11">
      <text>
        <t xml:space="preserve">Student:
Cost of Goods Sold (COGS) is the total cost of obtaining materials for making the products sold during the year.</t>
      </text>
    </comment>
    <comment authorId="0" ref="A12">
      <text>
        <t xml:space="preserve">Student:
Where will your revenue come from?  Use as many or as few categories as needed.</t>
      </text>
    </comment>
    <comment authorId="0" ref="A16">
      <text>
        <t xml:space="preserve">Student:
Gross Profit is the revenue earned from Goods Sold minus the Cost of Goods Sold.</t>
      </text>
    </comment>
    <comment authorId="0" ref="A18">
      <text>
        <t xml:space="preserve">Student:
Operating Expenses are costs (other than COGS) that are incurred in producing a good or service.</t>
      </text>
    </comment>
    <comment authorId="0" ref="A20">
      <text>
        <t xml:space="preserve">Student:
Use the information that you created in the previous section of your business plan to help you plug in the numbers.</t>
      </text>
    </comment>
    <comment authorId="0" ref="A30">
      <text>
        <t xml:space="preserve">Student:
Net Profit equals the gross profit minus operating expenses.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Student:
An asset is any economic resource expected to benefit a firm or an individual who owns it.</t>
      </text>
    </comment>
    <comment authorId="0" ref="A5">
      <text>
        <t xml:space="preserve">Student:
A current asset is any asset that can or will be converted into cash within the following year.</t>
      </text>
    </comment>
    <comment authorId="0" ref="A6">
      <text>
        <t xml:space="preserve">Student:
If you plan to start "from scratch", you will put $0 in your template.  If you plan to have cash before starting up, insert that amount for cash.</t>
      </text>
    </comment>
    <comment authorId="0" ref="A7">
      <text>
        <t xml:space="preserve">Student:
Inventory is defined as materials or goods that are held by a company, but will be sold within the year.</t>
      </text>
    </comment>
    <comment authorId="0" ref="A8">
      <text>
        <t xml:space="preserve">Student:
A prepaid expense is an expense that is paid before the upcoming period in which it is due.</t>
      </text>
    </comment>
    <comment authorId="0" ref="A11">
      <text>
        <t xml:space="preserve">Student:
A fixed asset is one with long-term value, such as land, buildings, and equipment.</t>
      </text>
    </comment>
    <comment authorId="0" ref="A17">
      <text>
        <t xml:space="preserve">Student:
This is the sum of your current assets and your fixed assets.</t>
      </text>
    </comment>
    <comment authorId="0" ref="A21">
      <text>
        <t xml:space="preserve">Student:
Current liabilities are debts that must be paid within the year.</t>
      </text>
    </comment>
    <comment authorId="0" ref="A22">
      <text>
        <t xml:space="preserve">Student:
An account payable will include bills that are owed to suppliers, plus wages and taxes that are due within the coming year.</t>
      </text>
    </comment>
    <comment authorId="0" ref="A23">
      <text>
        <t xml:space="preserve">Student:
A tax payable is any taxes that are due within the coming year.</t>
      </text>
    </comment>
    <comment authorId="0" ref="A24">
      <text>
        <t xml:space="preserve">Student:
A note payable is borrowing that must be repaid within the year.</t>
      </text>
    </comment>
    <comment authorId="0" ref="A27">
      <text>
        <t xml:space="preserve">Student:
Long-term liability is debt that is not due for more than year.</t>
      </text>
    </comment>
    <comment authorId="0" ref="A32">
      <text>
        <t xml:space="preserve">Student:
This is the sum of your current and long-term liabilities.</t>
      </text>
    </comment>
    <comment authorId="0" ref="A35">
      <text>
        <t xml:space="preserve">Student:
Owners' Equity is the amount of money that owners would receive if they sold all of a firm's assets and paid all of the liabilities.</t>
      </text>
    </comment>
    <comment authorId="0" ref="A37">
      <text>
        <t xml:space="preserve">Student:
This number will equal the total assets of the business.</t>
      </text>
    </comment>
  </commentList>
</comments>
</file>

<file path=xl/sharedStrings.xml><?xml version="1.0" encoding="utf-8"?>
<sst xmlns="http://schemas.openxmlformats.org/spreadsheetml/2006/main" count="81" uniqueCount="79">
  <si>
    <t>Expenses</t>
  </si>
  <si>
    <t>12-Month Income Statement (Profit &amp; Loss Statement)
1st Year (tax included)</t>
  </si>
  <si>
    <t>Balance Sheet</t>
  </si>
  <si>
    <t>Expected Monthly Cost</t>
  </si>
  <si>
    <t>Expected Yearly Cost
(Monthly *12)</t>
  </si>
  <si>
    <t xml:space="preserve">
Rent</t>
  </si>
  <si>
    <t>Assets</t>
  </si>
  <si>
    <t>Your Shoes</t>
  </si>
  <si>
    <t xml:space="preserve">          Rent (Office area)</t>
  </si>
  <si>
    <t xml:space="preserve">          Rent (Manufacture area)</t>
  </si>
  <si>
    <t>Salaries and Wages</t>
  </si>
  <si>
    <t>Current Assets</t>
  </si>
  <si>
    <t>Supplies: Technological, Equipment, 
and Furniture (computers, software, 
copy machine, desks, chairs, etc.), other</t>
  </si>
  <si>
    <t xml:space="preserve">          Fixed Cost:</t>
  </si>
  <si>
    <t>Insert Year:</t>
  </si>
  <si>
    <t>Cash in Bank</t>
  </si>
  <si>
    <t xml:space="preserve">          Extra Monthly Payment:</t>
  </si>
  <si>
    <t>Inventory</t>
  </si>
  <si>
    <t>Prepaid Expenses (insurance)</t>
  </si>
  <si>
    <t>Total Current Assets</t>
  </si>
  <si>
    <t>Advertising and Other Promotions</t>
  </si>
  <si>
    <t>Utilities: Heat, Electricity, etc.</t>
  </si>
  <si>
    <t xml:space="preserve">          Office Use:</t>
  </si>
  <si>
    <t xml:space="preserve">         Manufacturer Use:</t>
  </si>
  <si>
    <t>Telephone and Internet (Roger)</t>
  </si>
  <si>
    <t>Insurance</t>
  </si>
  <si>
    <t>Fixed Assets</t>
  </si>
  <si>
    <t>Machinery &amp; Equipment</t>
  </si>
  <si>
    <t>Furniture &amp; Fixtures</t>
  </si>
  <si>
    <t>Real Estate / Buildings</t>
  </si>
  <si>
    <t>Bank Renting</t>
  </si>
  <si>
    <t>Total Fixed Assets</t>
  </si>
  <si>
    <t>Other (specify)</t>
  </si>
  <si>
    <t>Total Assets</t>
  </si>
  <si>
    <t xml:space="preserve">Liabilities &amp; Net Worth </t>
  </si>
  <si>
    <t>Current Liabilities</t>
  </si>
  <si>
    <t>Accounts Payable</t>
  </si>
  <si>
    <t>Taxes Payable</t>
  </si>
  <si>
    <t>Notes Payable (due within 12 months)</t>
  </si>
  <si>
    <t>Total Current Liabilities</t>
  </si>
  <si>
    <t>Long-Term Liabilities</t>
  </si>
  <si>
    <t>Bank Loans Payable (greater than 12 months)</t>
  </si>
  <si>
    <t xml:space="preserve">Less: Short-Term Portion </t>
  </si>
  <si>
    <t>Total Long-Term Liabilities</t>
  </si>
  <si>
    <t>Total Liabilities</t>
  </si>
  <si>
    <t>January</t>
  </si>
  <si>
    <t>Owners' Equity (Net Worth)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</si>
  <si>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</si>
  <si>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</si>
  <si>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</si>
  <si>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</si>
  <si>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</si>
  <si>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</si>
  <si>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</si>
  <si>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</si>
  <si>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</si>
  <si>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</si>
  <si>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</si>
  <si>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</t>
  </si>
  <si>
    <t>Total Liabilities &amp; Net Worth</t>
  </si>
  <si>
    <t>Revenue (Sales)</t>
  </si>
  <si>
    <t>Design Fee</t>
  </si>
  <si>
    <t>Shoes Making</t>
  </si>
  <si>
    <t>Total Revenue (Sales)</t>
  </si>
  <si>
    <t>Cost of Goods Sold</t>
  </si>
  <si>
    <t>_x0008_Shoes Making</t>
  </si>
  <si>
    <t>Total Cost of Goods Sold</t>
  </si>
  <si>
    <t>Gross Profit</t>
  </si>
  <si>
    <t>Operating Expenses</t>
  </si>
  <si>
    <t>Rent Expense</t>
  </si>
  <si>
    <t>Salary/Wage Expense</t>
  </si>
  <si>
    <t>Supplies Expense</t>
  </si>
  <si>
    <t>Advertising Expense</t>
  </si>
  <si>
    <t>Utilities Expense</t>
  </si>
  <si>
    <t>Telephone/Internet Expense</t>
  </si>
  <si>
    <t>Insurance Expense</t>
  </si>
  <si>
    <t>Interest from Loans (if applicable)</t>
  </si>
  <si>
    <t>Total Expenses</t>
  </si>
  <si>
    <t>Net Profit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</si>
</sst>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"/>
    <numFmt numFmtId="165" formatCode="mm-yyyy"/>
    <numFmt numFmtId="166" formatCode="m-yyyy"/>
    <numFmt numFmtId="167" formatCode="[$-409]mmm\-yy"/>
  </numFmts>
  <fonts count="18">
    <font>
      <sz val="10.0"/>
      <color rgb="FF000000"/>
      <name val="Arial"/>
    </font>
    <font>
      <b/>
      <sz val="12.0"/>
      <color rgb="FF000000"/>
      <name val="'Times New Roman'"/>
    </font>
    <font>
      <b/>
      <sz val="14.0"/>
      <name val="Arial"/>
    </font>
    <font>
      <b/>
      <sz val="16.0"/>
      <name val="Arial"/>
    </font>
    <font>
      <b/>
      <sz val="10.0"/>
      <name val="Arial"/>
    </font>
    <font>
      <sz val="10.0"/>
      <name val="Arial"/>
    </font>
    <font>
      <sz val="11.0"/>
      <color rgb="FF000000"/>
      <name val="'Times New Roman'"/>
    </font>
    <font>
      <sz val="12.0"/>
      <name val="Arial"/>
    </font>
    <font>
      <sz val="10.0"/>
      <color rgb="FF000000"/>
      <name val="'Book Antiqua'"/>
    </font>
    <font>
      <sz val="12.0"/>
      <color rgb="FF000000"/>
      <name val="'Book Antiqua'"/>
    </font>
    <font>
      <b/>
      <sz val="12.0"/>
      <color rgb="FF000000"/>
      <name val="'Book Antiqua'"/>
    </font>
    <font>
      <b/>
      <u/>
      <sz val="10.0"/>
      <name val="Arial"/>
    </font>
    <font>
      <b/>
      <sz val="9.0"/>
      <name val="Arial"/>
    </font>
    <font>
      <sz val="9.0"/>
      <name val="Arial"/>
    </font>
    <font>
      <b/>
      <sz val="9.0"/>
      <color rgb="FF0000FF"/>
      <name val="Arial"/>
    </font>
    <font>
      <sz val="9.0"/>
      <color rgb="FF000000"/>
      <name val="Arial"/>
    </font>
    <font>
      <sz val="9.0"/>
      <color rgb="FF0000FF"/>
      <name val="Arial"/>
    </font>
    <font>
      <b/>
      <sz val="9.0"/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left" readingOrder="0" shrinkToFit="0" vertical="bottom" wrapText="1"/>
    </xf>
    <xf borderId="2" fillId="2" fontId="4" numFmtId="0" xfId="0" applyAlignment="1" applyBorder="1" applyFill="1" applyFont="1">
      <alignment shrinkToFit="0" vertical="bottom" wrapText="1"/>
    </xf>
    <xf borderId="1" fillId="0" fontId="1" numFmtId="3" xfId="0" applyAlignment="1" applyBorder="1" applyFont="1" applyNumberFormat="1">
      <alignment horizontal="center" readingOrder="0"/>
    </xf>
    <xf borderId="2" fillId="2" fontId="5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readingOrder="0" vertical="center"/>
    </xf>
    <xf borderId="1" fillId="0" fontId="0" numFmtId="3" xfId="0" applyAlignment="1" applyBorder="1" applyFont="1" applyNumberFormat="1">
      <alignment horizontal="center" readingOrder="0" vertical="center"/>
    </xf>
    <xf borderId="0" fillId="0" fontId="7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1"/>
    </xf>
    <xf borderId="1" fillId="0" fontId="8" numFmtId="3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 shrinkToFit="0" vertical="bottom" wrapText="0"/>
    </xf>
    <xf borderId="1" fillId="0" fontId="1" numFmtId="0" xfId="0" applyAlignment="1" applyBorder="1" applyFont="1">
      <alignment readingOrder="0" vertical="center"/>
    </xf>
    <xf borderId="1" fillId="0" fontId="9" numFmtId="3" xfId="0" applyAlignment="1" applyBorder="1" applyFont="1" applyNumberFormat="1">
      <alignment horizontal="center" readingOrder="0" vertical="center"/>
    </xf>
    <xf borderId="1" fillId="0" fontId="9" numFmtId="3" xfId="0" applyAlignment="1" applyBorder="1" applyFont="1" applyNumberFormat="1">
      <alignment horizontal="center" vertical="center"/>
    </xf>
    <xf borderId="1" fillId="0" fontId="10" numFmtId="3" xfId="0" applyAlignment="1" applyBorder="1" applyFont="1" applyNumberFormat="1">
      <alignment horizontal="center" vertical="center"/>
    </xf>
    <xf borderId="0" fillId="0" fontId="5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0"/>
    </xf>
    <xf borderId="1" fillId="0" fontId="8" numFmtId="3" xfId="0" applyAlignment="1" applyBorder="1" applyFont="1" applyNumberFormat="1">
      <alignment horizontal="center" readingOrder="0" vertical="center"/>
    </xf>
    <xf borderId="0" fillId="0" fontId="5" numFmtId="164" xfId="0" applyAlignment="1" applyFont="1" applyNumberFormat="1">
      <alignment horizontal="right" readingOrder="0" shrinkToFit="0" vertical="bottom" wrapText="0"/>
    </xf>
    <xf borderId="3" fillId="0" fontId="5" numFmtId="165" xfId="0" applyAlignment="1" applyBorder="1" applyFont="1" applyNumberFormat="1">
      <alignment horizontal="center" readingOrder="0" shrinkToFit="0" vertical="bottom" wrapText="0"/>
    </xf>
    <xf borderId="0" fillId="0" fontId="4" numFmtId="0" xfId="0" applyAlignment="1" applyFont="1">
      <alignment shrinkToFit="0" vertical="bottom" wrapText="1"/>
    </xf>
    <xf borderId="3" fillId="0" fontId="5" numFmtId="166" xfId="0" applyAlignment="1" applyBorder="1" applyFont="1" applyNumberFormat="1">
      <alignment horizontal="center" readingOrder="0" shrinkToFit="0" vertical="bottom" wrapText="0"/>
    </xf>
    <xf borderId="4" fillId="0" fontId="5" numFmtId="164" xfId="0" applyAlignment="1" applyBorder="1" applyFont="1" applyNumberFormat="1">
      <alignment horizontal="right" shrinkToFit="0" vertical="bottom" wrapText="0"/>
    </xf>
    <xf borderId="5" fillId="0" fontId="5" numFmtId="164" xfId="0" applyAlignment="1" applyBorder="1" applyFont="1" applyNumberFormat="1">
      <alignment horizontal="right" shrinkToFit="0" vertical="bottom" wrapText="0"/>
    </xf>
    <xf borderId="0" fillId="0" fontId="12" numFmtId="0" xfId="0" applyAlignment="1" applyFont="1">
      <alignment horizontal="center" shrinkToFit="0" textRotation="90" vertical="bottom" wrapText="1"/>
    </xf>
    <xf borderId="6" fillId="0" fontId="12" numFmtId="17" xfId="0" applyAlignment="1" applyBorder="1" applyFont="1" applyNumberFormat="1">
      <alignment horizontal="right" shrinkToFit="0" textRotation="90" vertical="bottom" wrapText="1"/>
    </xf>
    <xf borderId="6" fillId="0" fontId="12" numFmtId="167" xfId="0" applyAlignment="1" applyBorder="1" applyFont="1" applyNumberFormat="1">
      <alignment horizontal="right" shrinkToFit="0" textRotation="90" vertical="bottom" wrapText="1"/>
    </xf>
    <xf borderId="7" fillId="2" fontId="5" numFmtId="164" xfId="0" applyAlignment="1" applyBorder="1" applyFont="1" applyNumberFormat="1">
      <alignment horizontal="right" shrinkToFit="0" vertical="bottom" wrapText="0"/>
    </xf>
    <xf borderId="6" fillId="0" fontId="12" numFmtId="0" xfId="0" applyAlignment="1" applyBorder="1" applyFont="1">
      <alignment horizontal="right" shrinkToFit="0" textRotation="90" vertical="bottom" wrapText="1"/>
    </xf>
    <xf borderId="8" fillId="2" fontId="12" numFmtId="0" xfId="0" applyAlignment="1" applyBorder="1" applyFont="1">
      <alignment shrinkToFit="0" vertical="bottom" wrapText="0"/>
    </xf>
    <xf borderId="1" fillId="2" fontId="5" numFmtId="164" xfId="0" applyAlignment="1" applyBorder="1" applyFont="1" applyNumberFormat="1">
      <alignment horizontal="right" shrinkToFit="0" vertical="bottom" wrapText="0"/>
    </xf>
    <xf borderId="9" fillId="2" fontId="13" numFmtId="3" xfId="0" applyAlignment="1" applyBorder="1" applyFont="1" applyNumberFormat="1">
      <alignment shrinkToFit="0" vertical="bottom" wrapText="1"/>
    </xf>
    <xf borderId="10" fillId="2" fontId="13" numFmtId="3" xfId="0" applyAlignment="1" applyBorder="1" applyFont="1" applyNumberFormat="1">
      <alignment shrinkToFit="0" vertical="bottom" wrapText="1"/>
    </xf>
    <xf borderId="11" fillId="0" fontId="13" numFmtId="0" xfId="0" applyAlignment="1" applyBorder="1" applyFont="1">
      <alignment readingOrder="0" shrinkToFit="0" vertical="bottom" wrapText="1"/>
    </xf>
    <xf borderId="11" fillId="0" fontId="13" numFmtId="3" xfId="0" applyAlignment="1" applyBorder="1" applyFont="1" applyNumberFormat="1">
      <alignment shrinkToFit="0" vertical="bottom" wrapText="1"/>
    </xf>
    <xf borderId="1" fillId="0" fontId="13" numFmtId="0" xfId="0" applyAlignment="1" applyBorder="1" applyFont="1">
      <alignment readingOrder="0" shrinkToFit="0" vertical="bottom" wrapText="1"/>
    </xf>
    <xf borderId="1" fillId="0" fontId="13" numFmtId="3" xfId="0" applyAlignment="1" applyBorder="1" applyFont="1" applyNumberFormat="1">
      <alignment readingOrder="0" shrinkToFit="0" vertical="bottom" wrapText="1"/>
    </xf>
    <xf borderId="11" fillId="0" fontId="13" numFmtId="3" xfId="0" applyAlignment="1" applyBorder="1" applyFont="1" applyNumberFormat="1">
      <alignment readingOrder="0" shrinkToFit="0" vertical="bottom" wrapText="1"/>
    </xf>
    <xf borderId="6" fillId="0" fontId="12" numFmtId="0" xfId="0" applyAlignment="1" applyBorder="1" applyFont="1">
      <alignment shrinkToFit="0" vertical="bottom" wrapText="1"/>
    </xf>
    <xf borderId="6" fillId="0" fontId="13" numFmtId="3" xfId="0" applyAlignment="1" applyBorder="1" applyFont="1" applyNumberFormat="1">
      <alignment shrinkToFit="0" vertical="bottom" wrapText="1"/>
    </xf>
    <xf borderId="12" fillId="0" fontId="13" numFmtId="0" xfId="0" applyAlignment="1" applyBorder="1" applyFont="1">
      <alignment shrinkToFit="0" vertical="bottom" wrapText="1"/>
    </xf>
    <xf borderId="13" fillId="0" fontId="13" numFmtId="3" xfId="0" applyAlignment="1" applyBorder="1" applyFont="1" applyNumberFormat="1">
      <alignment shrinkToFit="0" vertical="bottom" wrapText="1"/>
    </xf>
    <xf borderId="1" fillId="0" fontId="13" numFmtId="3" xfId="0" applyAlignment="1" applyBorder="1" applyFont="1" applyNumberFormat="1">
      <alignment shrinkToFit="0" vertical="bottom" wrapText="1"/>
    </xf>
    <xf borderId="14" fillId="0" fontId="13" numFmtId="3" xfId="0" applyAlignment="1" applyBorder="1" applyFont="1" applyNumberFormat="1">
      <alignment shrinkToFit="0" vertical="bottom" wrapText="1"/>
    </xf>
    <xf borderId="15" fillId="0" fontId="14" numFmtId="0" xfId="0" applyAlignment="1" applyBorder="1" applyFont="1">
      <alignment shrinkToFit="0" vertical="bottom" wrapText="1"/>
    </xf>
    <xf borderId="15" fillId="0" fontId="14" numFmtId="3" xfId="0" applyAlignment="1" applyBorder="1" applyFont="1" applyNumberFormat="1">
      <alignment shrinkToFit="0" vertical="bottom" wrapText="1"/>
    </xf>
    <xf borderId="1" fillId="0" fontId="13" numFmtId="0" xfId="0" applyAlignment="1" applyBorder="1" applyFont="1">
      <alignment shrinkToFit="0" vertical="bottom" wrapText="1"/>
    </xf>
    <xf borderId="11" fillId="0" fontId="13" numFmtId="0" xfId="0" applyAlignment="1" applyBorder="1" applyFont="1">
      <alignment shrinkToFit="0" vertical="bottom" wrapText="1"/>
    </xf>
    <xf borderId="1" fillId="0" fontId="15" numFmtId="3" xfId="0" applyAlignment="1" applyBorder="1" applyFont="1" applyNumberFormat="1">
      <alignment horizontal="right" readingOrder="0" vertical="bottom"/>
    </xf>
    <xf borderId="6" fillId="0" fontId="14" numFmtId="0" xfId="0" applyAlignment="1" applyBorder="1" applyFont="1">
      <alignment shrinkToFit="0" vertical="bottom" wrapText="1"/>
    </xf>
    <xf borderId="6" fillId="0" fontId="16" numFmtId="3" xfId="0" applyAlignment="1" applyBorder="1" applyFont="1" applyNumberFormat="1">
      <alignment shrinkToFit="0" vertical="bottom" wrapText="1"/>
    </xf>
    <xf borderId="11" fillId="0" fontId="17" numFmtId="0" xfId="0" applyAlignment="1" applyBorder="1" applyFont="1">
      <alignment shrinkToFit="0" vertical="bottom" wrapText="1"/>
    </xf>
    <xf borderId="11" fillId="0" fontId="17" numFmtId="3" xfId="0" applyAlignment="1" applyBorder="1" applyFont="1" applyNumberForma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8.71"/>
    <col customWidth="1" min="2" max="3" width="26.0"/>
  </cols>
  <sheetData>
    <row r="2">
      <c r="A2" s="1" t="s">
        <v>0</v>
      </c>
      <c r="B2" s="1" t="s">
        <v>3</v>
      </c>
      <c r="C2" s="1" t="s">
        <v>4</v>
      </c>
    </row>
    <row r="3">
      <c r="A3" s="1" t="s">
        <v>5</v>
      </c>
      <c r="B3" s="5">
        <f t="shared" ref="B3:C3" si="1">sum(B4+B5)</f>
        <v>7500</v>
      </c>
      <c r="C3" s="5">
        <f t="shared" si="1"/>
        <v>90000</v>
      </c>
    </row>
    <row r="4">
      <c r="A4" s="7" t="s">
        <v>8</v>
      </c>
      <c r="B4" s="8">
        <v>2500.0</v>
      </c>
      <c r="C4" s="11">
        <f t="shared" ref="C4:C6" si="2">sum(B4*12)</f>
        <v>30000</v>
      </c>
    </row>
    <row r="5">
      <c r="A5" s="7" t="s">
        <v>9</v>
      </c>
      <c r="B5" s="8">
        <v>5000.0</v>
      </c>
      <c r="C5" s="11">
        <f t="shared" si="2"/>
        <v>60000</v>
      </c>
    </row>
    <row r="6" ht="27.75" customHeight="1">
      <c r="A6" s="13" t="s">
        <v>10</v>
      </c>
      <c r="B6" s="14">
        <v>96462.0</v>
      </c>
      <c r="C6" s="15">
        <f t="shared" si="2"/>
        <v>1157544</v>
      </c>
    </row>
    <row r="7">
      <c r="A7" s="13" t="s">
        <v>12</v>
      </c>
      <c r="B7" s="16">
        <f t="shared" ref="B7:C7" si="3">sum(B8+B9)</f>
        <v>6095.833333</v>
      </c>
      <c r="C7" s="16">
        <f t="shared" si="3"/>
        <v>73150</v>
      </c>
    </row>
    <row r="8">
      <c r="A8" s="7" t="s">
        <v>13</v>
      </c>
      <c r="B8" s="14">
        <f>C8/12</f>
        <v>5895.833333</v>
      </c>
      <c r="C8" s="20">
        <v>70750.0</v>
      </c>
    </row>
    <row r="9">
      <c r="A9" s="7" t="s">
        <v>16</v>
      </c>
      <c r="B9" s="20">
        <v>200.0</v>
      </c>
      <c r="C9" s="11">
        <f t="shared" ref="C9:C10" si="4">sum(B9*12)</f>
        <v>2400</v>
      </c>
    </row>
    <row r="10" ht="27.75" customHeight="1">
      <c r="A10" s="13" t="s">
        <v>20</v>
      </c>
      <c r="B10" s="14">
        <v>2000.0</v>
      </c>
      <c r="C10" s="15">
        <f t="shared" si="4"/>
        <v>24000</v>
      </c>
    </row>
    <row r="11" ht="27.75" customHeight="1">
      <c r="A11" s="13" t="s">
        <v>21</v>
      </c>
      <c r="B11" s="16">
        <f t="shared" ref="B11:C11" si="5">sum(B12+B13)</f>
        <v>1650</v>
      </c>
      <c r="C11" s="16">
        <f t="shared" si="5"/>
        <v>19800</v>
      </c>
    </row>
    <row r="12" ht="27.75" customHeight="1">
      <c r="A12" s="7" t="s">
        <v>22</v>
      </c>
      <c r="B12" s="20">
        <v>350.0</v>
      </c>
      <c r="C12" s="11">
        <f t="shared" ref="C12:C14" si="6">sum(B12*12)</f>
        <v>4200</v>
      </c>
    </row>
    <row r="13" ht="27.75" customHeight="1">
      <c r="A13" s="7" t="s">
        <v>23</v>
      </c>
      <c r="B13" s="20">
        <v>1300.0</v>
      </c>
      <c r="C13" s="11">
        <f t="shared" si="6"/>
        <v>15600</v>
      </c>
    </row>
    <row r="14" ht="27.75" customHeight="1">
      <c r="A14" s="13" t="s">
        <v>24</v>
      </c>
      <c r="B14" s="14">
        <v>165.0</v>
      </c>
      <c r="C14" s="15">
        <f t="shared" si="6"/>
        <v>1980</v>
      </c>
    </row>
    <row r="15" ht="27.75" customHeight="1">
      <c r="A15" s="13" t="s">
        <v>25</v>
      </c>
      <c r="B15" s="14">
        <f t="shared" ref="B15:B16" si="7">C15/12</f>
        <v>2500</v>
      </c>
      <c r="C15" s="14">
        <v>30000.0</v>
      </c>
    </row>
    <row r="16" ht="27.75" customHeight="1">
      <c r="A16" s="13" t="s">
        <v>30</v>
      </c>
      <c r="B16" s="15">
        <f t="shared" si="7"/>
        <v>8333.333333</v>
      </c>
      <c r="C16" s="14">
        <v>100000.0</v>
      </c>
    </row>
    <row r="17" ht="27.75" customHeight="1">
      <c r="A17" s="13" t="s">
        <v>32</v>
      </c>
      <c r="B17" s="15"/>
      <c r="C17" s="15">
        <f>sum(B17*12)</f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71"/>
    <col customWidth="1" min="2" max="13" width="10.43"/>
    <col customWidth="1" min="14" max="14" width="13.43"/>
    <col customWidth="1" min="15" max="26" width="8.0"/>
  </cols>
  <sheetData>
    <row r="1" ht="40.5" customHeight="1">
      <c r="A1" s="3" t="s">
        <v>1</v>
      </c>
    </row>
    <row r="2" ht="15.0" customHeight="1">
      <c r="A2" s="9" t="s">
        <v>7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ht="16.5" customHeight="1">
      <c r="A3" s="19" t="s">
        <v>14</v>
      </c>
      <c r="B3" s="22">
        <v>43101.0</v>
      </c>
      <c r="C3" s="24">
        <v>43435.0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ht="10.5" customHeight="1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ht="51.75" customHeight="1">
      <c r="A5" s="27"/>
      <c r="B5" s="28" t="s">
        <v>45</v>
      </c>
      <c r="C5" s="29" t="s">
        <v>47</v>
      </c>
      <c r="D5" s="28" t="s">
        <v>48</v>
      </c>
      <c r="E5" s="29" t="s">
        <v>49</v>
      </c>
      <c r="F5" s="28" t="s">
        <v>50</v>
      </c>
      <c r="G5" s="29" t="s">
        <v>51</v>
      </c>
      <c r="H5" s="28" t="s">
        <v>52</v>
      </c>
      <c r="I5" s="29" t="s">
        <v>53</v>
      </c>
      <c r="J5" s="28" t="s">
        <v>54</v>
      </c>
      <c r="K5" s="29" t="s">
        <v>55</v>
      </c>
      <c r="L5" s="28" t="s">
        <v>56</v>
      </c>
      <c r="M5" s="29" t="s">
        <v>57</v>
      </c>
      <c r="N5" s="31" t="s">
        <v>58</v>
      </c>
    </row>
    <row r="6" ht="15.0" customHeight="1">
      <c r="A6" s="32" t="s">
        <v>60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5"/>
    </row>
    <row r="7" ht="15.0" customHeight="1">
      <c r="A7" s="36" t="s">
        <v>61</v>
      </c>
      <c r="B7" s="37">
        <f t="shared" ref="B7:M7" si="1">(B8/100)*10</f>
        <v>10000</v>
      </c>
      <c r="C7" s="37">
        <f t="shared" si="1"/>
        <v>10000</v>
      </c>
      <c r="D7" s="37">
        <f t="shared" si="1"/>
        <v>12000</v>
      </c>
      <c r="E7" s="37">
        <f t="shared" si="1"/>
        <v>12000</v>
      </c>
      <c r="F7" s="37">
        <f t="shared" si="1"/>
        <v>14000</v>
      </c>
      <c r="G7" s="37">
        <f t="shared" si="1"/>
        <v>14000</v>
      </c>
      <c r="H7" s="37">
        <f t="shared" si="1"/>
        <v>16000</v>
      </c>
      <c r="I7" s="37">
        <f t="shared" si="1"/>
        <v>16000</v>
      </c>
      <c r="J7" s="37">
        <f t="shared" si="1"/>
        <v>18000</v>
      </c>
      <c r="K7" s="37">
        <f t="shared" si="1"/>
        <v>18000</v>
      </c>
      <c r="L7" s="37">
        <f t="shared" si="1"/>
        <v>20000</v>
      </c>
      <c r="M7" s="37">
        <f t="shared" si="1"/>
        <v>20000</v>
      </c>
      <c r="N7" s="37">
        <f t="shared" ref="N7:N8" si="2">sum(B7:M7)</f>
        <v>180000</v>
      </c>
    </row>
    <row r="8" ht="15.0" customHeight="1">
      <c r="A8" s="38" t="s">
        <v>62</v>
      </c>
      <c r="B8" s="39">
        <v>100000.0</v>
      </c>
      <c r="C8" s="39">
        <v>100000.0</v>
      </c>
      <c r="D8" s="40">
        <v>120000.0</v>
      </c>
      <c r="E8" s="40">
        <v>120000.0</v>
      </c>
      <c r="F8" s="40">
        <v>140000.0</v>
      </c>
      <c r="G8" s="40">
        <v>140000.0</v>
      </c>
      <c r="H8" s="40">
        <v>160000.0</v>
      </c>
      <c r="I8" s="40">
        <v>160000.0</v>
      </c>
      <c r="J8" s="40">
        <v>180000.0</v>
      </c>
      <c r="K8" s="40">
        <v>180000.0</v>
      </c>
      <c r="L8" s="40">
        <v>200000.0</v>
      </c>
      <c r="M8" s="40">
        <v>200000.0</v>
      </c>
      <c r="N8" s="37">
        <f t="shared" si="2"/>
        <v>1800000</v>
      </c>
    </row>
    <row r="9" ht="15.0" customHeight="1">
      <c r="A9" s="41" t="s">
        <v>63</v>
      </c>
      <c r="B9" s="42">
        <f t="shared" ref="B9:N9" si="3">SUM(B7:B8)</f>
        <v>110000</v>
      </c>
      <c r="C9" s="42">
        <f t="shared" si="3"/>
        <v>110000</v>
      </c>
      <c r="D9" s="42">
        <f t="shared" si="3"/>
        <v>132000</v>
      </c>
      <c r="E9" s="42">
        <f t="shared" si="3"/>
        <v>132000</v>
      </c>
      <c r="F9" s="42">
        <f t="shared" si="3"/>
        <v>154000</v>
      </c>
      <c r="G9" s="42">
        <f t="shared" si="3"/>
        <v>154000</v>
      </c>
      <c r="H9" s="42">
        <f t="shared" si="3"/>
        <v>176000</v>
      </c>
      <c r="I9" s="42">
        <f t="shared" si="3"/>
        <v>176000</v>
      </c>
      <c r="J9" s="42">
        <f t="shared" si="3"/>
        <v>198000</v>
      </c>
      <c r="K9" s="42">
        <f t="shared" si="3"/>
        <v>198000</v>
      </c>
      <c r="L9" s="42">
        <f t="shared" si="3"/>
        <v>220000</v>
      </c>
      <c r="M9" s="42">
        <f t="shared" si="3"/>
        <v>220000</v>
      </c>
      <c r="N9" s="42">
        <f t="shared" si="3"/>
        <v>1980000</v>
      </c>
    </row>
    <row r="10" ht="15.0" customHeight="1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</row>
    <row r="11" ht="15.0" customHeight="1">
      <c r="A11" s="32" t="s">
        <v>64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5"/>
    </row>
    <row r="12" ht="15.0" customHeight="1">
      <c r="A12" s="36" t="s">
        <v>61</v>
      </c>
      <c r="B12" s="39">
        <f t="shared" ref="B12:M12" si="4">B8*5%</f>
        <v>5000</v>
      </c>
      <c r="C12" s="39">
        <f t="shared" si="4"/>
        <v>5000</v>
      </c>
      <c r="D12" s="39">
        <f t="shared" si="4"/>
        <v>6000</v>
      </c>
      <c r="E12" s="39">
        <f t="shared" si="4"/>
        <v>6000</v>
      </c>
      <c r="F12" s="39">
        <f t="shared" si="4"/>
        <v>7000</v>
      </c>
      <c r="G12" s="39">
        <f t="shared" si="4"/>
        <v>7000</v>
      </c>
      <c r="H12" s="39">
        <f t="shared" si="4"/>
        <v>8000</v>
      </c>
      <c r="I12" s="39">
        <f t="shared" si="4"/>
        <v>8000</v>
      </c>
      <c r="J12" s="39">
        <f t="shared" si="4"/>
        <v>9000</v>
      </c>
      <c r="K12" s="39">
        <f t="shared" si="4"/>
        <v>9000</v>
      </c>
      <c r="L12" s="39">
        <f t="shared" si="4"/>
        <v>10000</v>
      </c>
      <c r="M12" s="39">
        <f t="shared" si="4"/>
        <v>10000</v>
      </c>
      <c r="N12" s="37">
        <f t="shared" ref="N12:N13" si="6">sum(B12:M12)</f>
        <v>90000</v>
      </c>
    </row>
    <row r="13" ht="15.0" customHeight="1">
      <c r="A13" s="38" t="s">
        <v>65</v>
      </c>
      <c r="B13" s="39">
        <v>35000.0</v>
      </c>
      <c r="C13" s="45">
        <f t="shared" ref="C13:M13" si="5">C8*35%</f>
        <v>35000</v>
      </c>
      <c r="D13" s="45">
        <f t="shared" si="5"/>
        <v>42000</v>
      </c>
      <c r="E13" s="45">
        <f t="shared" si="5"/>
        <v>42000</v>
      </c>
      <c r="F13" s="45">
        <f t="shared" si="5"/>
        <v>49000</v>
      </c>
      <c r="G13" s="45">
        <f t="shared" si="5"/>
        <v>49000</v>
      </c>
      <c r="H13" s="45">
        <f t="shared" si="5"/>
        <v>56000</v>
      </c>
      <c r="I13" s="45">
        <f t="shared" si="5"/>
        <v>56000</v>
      </c>
      <c r="J13" s="45">
        <f t="shared" si="5"/>
        <v>63000</v>
      </c>
      <c r="K13" s="45">
        <f t="shared" si="5"/>
        <v>63000</v>
      </c>
      <c r="L13" s="45">
        <f t="shared" si="5"/>
        <v>70000</v>
      </c>
      <c r="M13" s="45">
        <f t="shared" si="5"/>
        <v>70000</v>
      </c>
      <c r="N13" s="37">
        <f t="shared" si="6"/>
        <v>630000</v>
      </c>
    </row>
    <row r="14" ht="15.0" customHeight="1">
      <c r="A14" s="41" t="s">
        <v>66</v>
      </c>
      <c r="B14" s="42">
        <f t="shared" ref="B14:N14" si="7">SUM(B12:B13)</f>
        <v>40000</v>
      </c>
      <c r="C14" s="42">
        <f t="shared" si="7"/>
        <v>40000</v>
      </c>
      <c r="D14" s="42">
        <f t="shared" si="7"/>
        <v>48000</v>
      </c>
      <c r="E14" s="42">
        <f t="shared" si="7"/>
        <v>48000</v>
      </c>
      <c r="F14" s="42">
        <f t="shared" si="7"/>
        <v>56000</v>
      </c>
      <c r="G14" s="42">
        <f t="shared" si="7"/>
        <v>56000</v>
      </c>
      <c r="H14" s="42">
        <f t="shared" si="7"/>
        <v>64000</v>
      </c>
      <c r="I14" s="42">
        <f t="shared" si="7"/>
        <v>64000</v>
      </c>
      <c r="J14" s="42">
        <f t="shared" si="7"/>
        <v>72000</v>
      </c>
      <c r="K14" s="42">
        <f t="shared" si="7"/>
        <v>72000</v>
      </c>
      <c r="L14" s="42">
        <f t="shared" si="7"/>
        <v>80000</v>
      </c>
      <c r="M14" s="42">
        <f t="shared" si="7"/>
        <v>80000</v>
      </c>
      <c r="N14" s="42">
        <f t="shared" si="7"/>
        <v>720000</v>
      </c>
    </row>
    <row r="15" ht="15.0" customHeight="1">
      <c r="A15" s="43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</row>
    <row r="16" ht="15.0" customHeight="1">
      <c r="A16" s="47" t="s">
        <v>67</v>
      </c>
      <c r="B16" s="48">
        <f t="shared" ref="B16:N16" si="8">B9-B14</f>
        <v>70000</v>
      </c>
      <c r="C16" s="48">
        <f t="shared" si="8"/>
        <v>70000</v>
      </c>
      <c r="D16" s="48">
        <f t="shared" si="8"/>
        <v>84000</v>
      </c>
      <c r="E16" s="48">
        <f t="shared" si="8"/>
        <v>84000</v>
      </c>
      <c r="F16" s="48">
        <f t="shared" si="8"/>
        <v>98000</v>
      </c>
      <c r="G16" s="48">
        <f t="shared" si="8"/>
        <v>98000</v>
      </c>
      <c r="H16" s="48">
        <f t="shared" si="8"/>
        <v>112000</v>
      </c>
      <c r="I16" s="48">
        <f t="shared" si="8"/>
        <v>112000</v>
      </c>
      <c r="J16" s="48">
        <f t="shared" si="8"/>
        <v>126000</v>
      </c>
      <c r="K16" s="48">
        <f t="shared" si="8"/>
        <v>126000</v>
      </c>
      <c r="L16" s="48">
        <f t="shared" si="8"/>
        <v>140000</v>
      </c>
      <c r="M16" s="48">
        <f t="shared" si="8"/>
        <v>140000</v>
      </c>
      <c r="N16" s="48">
        <f t="shared" si="8"/>
        <v>1260000</v>
      </c>
    </row>
    <row r="17" ht="15.0" customHeight="1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</row>
    <row r="18" ht="15.0" customHeight="1">
      <c r="A18" s="32" t="s">
        <v>68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5"/>
    </row>
    <row r="19" ht="15.0" customHeight="1">
      <c r="A19" s="49" t="s">
        <v>69</v>
      </c>
      <c r="B19" s="40">
        <v>7500.0</v>
      </c>
      <c r="C19" s="40">
        <v>7500.0</v>
      </c>
      <c r="D19" s="40">
        <v>7500.0</v>
      </c>
      <c r="E19" s="40">
        <v>7500.0</v>
      </c>
      <c r="F19" s="40">
        <v>7500.0</v>
      </c>
      <c r="G19" s="40">
        <v>7500.0</v>
      </c>
      <c r="H19" s="40">
        <v>7500.0</v>
      </c>
      <c r="I19" s="40">
        <v>7500.0</v>
      </c>
      <c r="J19" s="40">
        <v>7500.0</v>
      </c>
      <c r="K19" s="40">
        <v>7500.0</v>
      </c>
      <c r="L19" s="40">
        <v>7500.0</v>
      </c>
      <c r="M19" s="40">
        <v>7500.0</v>
      </c>
      <c r="N19" s="37">
        <f t="shared" ref="N19:N27" si="9">sum(B19:M19)</f>
        <v>90000</v>
      </c>
    </row>
    <row r="20" ht="15.0" customHeight="1">
      <c r="A20" s="50" t="s">
        <v>70</v>
      </c>
      <c r="B20" s="51">
        <v>96462.0</v>
      </c>
      <c r="C20" s="51">
        <v>96462.0</v>
      </c>
      <c r="D20" s="51">
        <v>96462.0</v>
      </c>
      <c r="E20" s="51">
        <v>96462.0</v>
      </c>
      <c r="F20" s="51">
        <v>96462.0</v>
      </c>
      <c r="G20" s="51">
        <v>96462.0</v>
      </c>
      <c r="H20" s="51">
        <v>96462.0</v>
      </c>
      <c r="I20" s="51">
        <v>96462.0</v>
      </c>
      <c r="J20" s="51">
        <v>96462.0</v>
      </c>
      <c r="K20" s="51">
        <v>96462.0</v>
      </c>
      <c r="L20" s="51">
        <v>96462.0</v>
      </c>
      <c r="M20" s="51">
        <v>96462.0</v>
      </c>
      <c r="N20" s="37">
        <f t="shared" si="9"/>
        <v>1157544</v>
      </c>
    </row>
    <row r="21" ht="15.0" customHeight="1">
      <c r="A21" s="49" t="s">
        <v>71</v>
      </c>
      <c r="B21" s="39">
        <v>6096.0</v>
      </c>
      <c r="C21" s="39">
        <v>6096.0</v>
      </c>
      <c r="D21" s="39">
        <v>6096.0</v>
      </c>
      <c r="E21" s="39">
        <v>6096.0</v>
      </c>
      <c r="F21" s="39">
        <v>6096.0</v>
      </c>
      <c r="G21" s="39">
        <v>6096.0</v>
      </c>
      <c r="H21" s="39">
        <v>6096.0</v>
      </c>
      <c r="I21" s="39">
        <v>6096.0</v>
      </c>
      <c r="J21" s="39">
        <v>6096.0</v>
      </c>
      <c r="K21" s="39">
        <v>6096.0</v>
      </c>
      <c r="L21" s="39">
        <v>6096.0</v>
      </c>
      <c r="M21" s="39">
        <v>6096.0</v>
      </c>
      <c r="N21" s="37">
        <f t="shared" si="9"/>
        <v>73152</v>
      </c>
    </row>
    <row r="22" ht="15.0" customHeight="1">
      <c r="A22" s="49" t="s">
        <v>72</v>
      </c>
      <c r="B22" s="39">
        <v>2000.0</v>
      </c>
      <c r="C22" s="39">
        <v>2000.0</v>
      </c>
      <c r="D22" s="39">
        <v>2000.0</v>
      </c>
      <c r="E22" s="39">
        <v>2000.0</v>
      </c>
      <c r="F22" s="39">
        <v>2000.0</v>
      </c>
      <c r="G22" s="39">
        <v>2000.0</v>
      </c>
      <c r="H22" s="39">
        <v>2000.0</v>
      </c>
      <c r="I22" s="39">
        <v>2000.0</v>
      </c>
      <c r="J22" s="39">
        <v>2000.0</v>
      </c>
      <c r="K22" s="39">
        <v>2000.0</v>
      </c>
      <c r="L22" s="39">
        <v>2000.0</v>
      </c>
      <c r="M22" s="39">
        <v>2000.0</v>
      </c>
      <c r="N22" s="37">
        <f t="shared" si="9"/>
        <v>24000</v>
      </c>
    </row>
    <row r="23" ht="15.0" customHeight="1">
      <c r="A23" s="49" t="s">
        <v>73</v>
      </c>
      <c r="B23" s="39">
        <v>1650.0</v>
      </c>
      <c r="C23" s="39">
        <v>1650.0</v>
      </c>
      <c r="D23" s="39">
        <v>1650.0</v>
      </c>
      <c r="E23" s="39">
        <v>1650.0</v>
      </c>
      <c r="F23" s="39">
        <v>1650.0</v>
      </c>
      <c r="G23" s="39">
        <v>1650.0</v>
      </c>
      <c r="H23" s="39">
        <v>1650.0</v>
      </c>
      <c r="I23" s="39">
        <v>1650.0</v>
      </c>
      <c r="J23" s="39">
        <v>1650.0</v>
      </c>
      <c r="K23" s="39">
        <v>1650.0</v>
      </c>
      <c r="L23" s="39">
        <v>1650.0</v>
      </c>
      <c r="M23" s="39">
        <v>1650.0</v>
      </c>
      <c r="N23" s="37">
        <f t="shared" si="9"/>
        <v>19800</v>
      </c>
    </row>
    <row r="24" ht="15.0" customHeight="1">
      <c r="A24" s="49" t="s">
        <v>74</v>
      </c>
      <c r="B24" s="39">
        <v>165.0</v>
      </c>
      <c r="C24" s="39">
        <v>165.0</v>
      </c>
      <c r="D24" s="39">
        <v>165.0</v>
      </c>
      <c r="E24" s="39">
        <v>165.0</v>
      </c>
      <c r="F24" s="39">
        <v>165.0</v>
      </c>
      <c r="G24" s="39">
        <v>165.0</v>
      </c>
      <c r="H24" s="39">
        <v>165.0</v>
      </c>
      <c r="I24" s="39">
        <v>165.0</v>
      </c>
      <c r="J24" s="39">
        <v>165.0</v>
      </c>
      <c r="K24" s="39">
        <v>165.0</v>
      </c>
      <c r="L24" s="39">
        <v>165.0</v>
      </c>
      <c r="M24" s="39">
        <v>165.0</v>
      </c>
      <c r="N24" s="37">
        <f t="shared" si="9"/>
        <v>1980</v>
      </c>
    </row>
    <row r="25" ht="15.0" customHeight="1">
      <c r="A25" s="49" t="s">
        <v>75</v>
      </c>
      <c r="B25" s="39">
        <v>2500.0</v>
      </c>
      <c r="C25" s="39">
        <v>2500.0</v>
      </c>
      <c r="D25" s="39">
        <v>2500.0</v>
      </c>
      <c r="E25" s="39">
        <v>2500.0</v>
      </c>
      <c r="F25" s="39">
        <v>2500.0</v>
      </c>
      <c r="G25" s="39">
        <v>2500.0</v>
      </c>
      <c r="H25" s="39">
        <v>2500.0</v>
      </c>
      <c r="I25" s="39">
        <v>2500.0</v>
      </c>
      <c r="J25" s="39">
        <v>2500.0</v>
      </c>
      <c r="K25" s="39">
        <v>2500.0</v>
      </c>
      <c r="L25" s="39">
        <v>2500.0</v>
      </c>
      <c r="M25" s="39">
        <v>2500.0</v>
      </c>
      <c r="N25" s="37">
        <f t="shared" si="9"/>
        <v>30000</v>
      </c>
    </row>
    <row r="26" ht="15.0" customHeight="1">
      <c r="A26" s="49" t="s">
        <v>76</v>
      </c>
      <c r="B26" s="39">
        <v>0.0</v>
      </c>
      <c r="C26" s="39">
        <v>0.0</v>
      </c>
      <c r="D26" s="39">
        <v>0.0</v>
      </c>
      <c r="E26" s="39">
        <v>0.0</v>
      </c>
      <c r="F26" s="39">
        <v>0.0</v>
      </c>
      <c r="G26" s="39">
        <v>0.0</v>
      </c>
      <c r="H26" s="39">
        <v>0.0</v>
      </c>
      <c r="I26" s="39">
        <v>0.0</v>
      </c>
      <c r="J26" s="39">
        <v>0.0</v>
      </c>
      <c r="K26" s="39">
        <v>0.0</v>
      </c>
      <c r="L26" s="39">
        <v>0.0</v>
      </c>
      <c r="M26" s="39">
        <v>0.0</v>
      </c>
      <c r="N26" s="37">
        <f t="shared" si="9"/>
        <v>0</v>
      </c>
    </row>
    <row r="27" ht="15.0" customHeight="1">
      <c r="A27" s="38" t="s">
        <v>30</v>
      </c>
      <c r="B27" s="39">
        <v>8333.0</v>
      </c>
      <c r="C27" s="39">
        <v>8333.0</v>
      </c>
      <c r="D27" s="39">
        <v>8333.0</v>
      </c>
      <c r="E27" s="39">
        <v>8333.0</v>
      </c>
      <c r="F27" s="39">
        <v>8333.0</v>
      </c>
      <c r="G27" s="39">
        <v>8333.0</v>
      </c>
      <c r="H27" s="39">
        <v>8333.0</v>
      </c>
      <c r="I27" s="39">
        <v>8333.0</v>
      </c>
      <c r="J27" s="39">
        <v>8334.0</v>
      </c>
      <c r="K27" s="39">
        <v>8334.0</v>
      </c>
      <c r="L27" s="39">
        <v>8334.0</v>
      </c>
      <c r="M27" s="39">
        <v>8334.0</v>
      </c>
      <c r="N27" s="37">
        <f t="shared" si="9"/>
        <v>100000</v>
      </c>
    </row>
    <row r="28" ht="15.0" customHeight="1">
      <c r="A28" s="52" t="s">
        <v>77</v>
      </c>
      <c r="B28" s="53">
        <f t="shared" ref="B28:N28" si="10">SUM(B19:B27)</f>
        <v>124706</v>
      </c>
      <c r="C28" s="53">
        <f t="shared" si="10"/>
        <v>124706</v>
      </c>
      <c r="D28" s="53">
        <f t="shared" si="10"/>
        <v>124706</v>
      </c>
      <c r="E28" s="53">
        <f t="shared" si="10"/>
        <v>124706</v>
      </c>
      <c r="F28" s="53">
        <f t="shared" si="10"/>
        <v>124706</v>
      </c>
      <c r="G28" s="53">
        <f t="shared" si="10"/>
        <v>124706</v>
      </c>
      <c r="H28" s="53">
        <f t="shared" si="10"/>
        <v>124706</v>
      </c>
      <c r="I28" s="53">
        <f t="shared" si="10"/>
        <v>124706</v>
      </c>
      <c r="J28" s="53">
        <f t="shared" si="10"/>
        <v>124707</v>
      </c>
      <c r="K28" s="53">
        <f t="shared" si="10"/>
        <v>124707</v>
      </c>
      <c r="L28" s="53">
        <f t="shared" si="10"/>
        <v>124707</v>
      </c>
      <c r="M28" s="53">
        <f t="shared" si="10"/>
        <v>124707</v>
      </c>
      <c r="N28" s="53">
        <f t="shared" si="10"/>
        <v>1496476</v>
      </c>
    </row>
    <row r="29" ht="15.0" customHeight="1">
      <c r="A29" s="43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</row>
    <row r="30" ht="15.0" customHeight="1">
      <c r="A30" s="54" t="s">
        <v>78</v>
      </c>
      <c r="B30" s="55">
        <f t="shared" ref="B30:N30" si="11">B16-B28</f>
        <v>-54706</v>
      </c>
      <c r="C30" s="55">
        <f t="shared" si="11"/>
        <v>-54706</v>
      </c>
      <c r="D30" s="55">
        <f t="shared" si="11"/>
        <v>-40706</v>
      </c>
      <c r="E30" s="55">
        <f t="shared" si="11"/>
        <v>-40706</v>
      </c>
      <c r="F30" s="55">
        <f t="shared" si="11"/>
        <v>-26706</v>
      </c>
      <c r="G30" s="55">
        <f t="shared" si="11"/>
        <v>-26706</v>
      </c>
      <c r="H30" s="55">
        <f t="shared" si="11"/>
        <v>-12706</v>
      </c>
      <c r="I30" s="55">
        <f t="shared" si="11"/>
        <v>-12706</v>
      </c>
      <c r="J30" s="55">
        <f t="shared" si="11"/>
        <v>1293</v>
      </c>
      <c r="K30" s="55">
        <f t="shared" si="11"/>
        <v>1293</v>
      </c>
      <c r="L30" s="55">
        <f t="shared" si="11"/>
        <v>15293</v>
      </c>
      <c r="M30" s="55">
        <f t="shared" si="11"/>
        <v>15293</v>
      </c>
      <c r="N30" s="55">
        <f t="shared" si="11"/>
        <v>-236476</v>
      </c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N1"/>
  </mergeCell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1.14"/>
    <col customWidth="1" min="2" max="2" width="25.86"/>
    <col customWidth="1" min="3" max="6" width="8.86"/>
    <col customWidth="1" min="7" max="26" width="8.0"/>
  </cols>
  <sheetData>
    <row r="1" ht="15.0" customHeight="1">
      <c r="A1" s="2" t="s">
        <v>2</v>
      </c>
    </row>
    <row r="2" ht="15.0" customHeight="1"/>
    <row r="3" ht="15.0" customHeight="1">
      <c r="A3" s="4" t="s">
        <v>6</v>
      </c>
      <c r="B3" s="6"/>
    </row>
    <row r="4" ht="15.0" customHeight="1">
      <c r="A4" s="10"/>
      <c r="B4" s="12"/>
    </row>
    <row r="5" ht="15.0" customHeight="1">
      <c r="A5" s="18" t="s">
        <v>11</v>
      </c>
      <c r="B5" s="12"/>
    </row>
    <row r="6" ht="15.0" customHeight="1">
      <c r="A6" s="10" t="s">
        <v>15</v>
      </c>
      <c r="B6" s="21">
        <v>500000.0</v>
      </c>
    </row>
    <row r="7" ht="15.0" customHeight="1">
      <c r="A7" s="10" t="s">
        <v>17</v>
      </c>
      <c r="B7" s="21">
        <v>100000.0</v>
      </c>
    </row>
    <row r="8" ht="15.0" customHeight="1">
      <c r="A8" s="10" t="s">
        <v>18</v>
      </c>
      <c r="B8" s="21">
        <v>30000.0</v>
      </c>
    </row>
    <row r="9" ht="15.0" customHeight="1">
      <c r="A9" s="23" t="s">
        <v>19</v>
      </c>
      <c r="B9" s="25">
        <f>SUM(B6:B8)</f>
        <v>630000</v>
      </c>
    </row>
    <row r="10" ht="15.0" customHeight="1">
      <c r="A10" s="10"/>
      <c r="B10" s="12"/>
    </row>
    <row r="11" ht="15.0" customHeight="1">
      <c r="A11" s="18" t="s">
        <v>26</v>
      </c>
      <c r="B11" s="12"/>
    </row>
    <row r="12" ht="15.0" customHeight="1">
      <c r="A12" s="10" t="s">
        <v>27</v>
      </c>
      <c r="B12" s="21">
        <v>58308.0</v>
      </c>
    </row>
    <row r="13" ht="15.0" customHeight="1">
      <c r="A13" s="10" t="s">
        <v>28</v>
      </c>
      <c r="B13" s="21">
        <v>14842.0</v>
      </c>
    </row>
    <row r="14" ht="15.0" customHeight="1">
      <c r="A14" s="10" t="s">
        <v>29</v>
      </c>
      <c r="B14" s="21">
        <v>0.0</v>
      </c>
    </row>
    <row r="15" ht="15.0" customHeight="1">
      <c r="A15" s="23" t="s">
        <v>31</v>
      </c>
      <c r="B15" s="25">
        <f>SUM(B12:B14)</f>
        <v>73150</v>
      </c>
    </row>
    <row r="16" ht="15.0" customHeight="1">
      <c r="A16" s="23"/>
      <c r="B16" s="12"/>
    </row>
    <row r="17" ht="15.0" customHeight="1">
      <c r="A17" s="23" t="s">
        <v>33</v>
      </c>
      <c r="B17" s="26">
        <f>B9+B15</f>
        <v>703150</v>
      </c>
    </row>
    <row r="18" ht="15.0" customHeight="1">
      <c r="A18" s="23"/>
      <c r="B18" s="12"/>
    </row>
    <row r="19" ht="15.0" customHeight="1">
      <c r="A19" s="4" t="s">
        <v>34</v>
      </c>
      <c r="B19" s="6"/>
    </row>
    <row r="20" ht="15.0" customHeight="1">
      <c r="A20" s="10"/>
      <c r="B20" s="12"/>
    </row>
    <row r="21" ht="15.0" customHeight="1">
      <c r="A21" s="18" t="s">
        <v>35</v>
      </c>
      <c r="B21" s="12"/>
    </row>
    <row r="22" ht="15.0" customHeight="1">
      <c r="A22" s="10" t="s">
        <v>36</v>
      </c>
      <c r="B22" s="21">
        <v>1230694.0</v>
      </c>
    </row>
    <row r="23" ht="15.0" customHeight="1">
      <c r="A23" s="10" t="s">
        <v>37</v>
      </c>
      <c r="B23" s="21">
        <v>0.0</v>
      </c>
    </row>
    <row r="24" ht="15.0" customHeight="1">
      <c r="A24" s="10" t="s">
        <v>38</v>
      </c>
      <c r="B24" s="21">
        <v>0.0</v>
      </c>
    </row>
    <row r="25" ht="15.0" customHeight="1">
      <c r="A25" s="23" t="s">
        <v>39</v>
      </c>
      <c r="B25" s="25">
        <f>SUM(B22:B24)</f>
        <v>1230694</v>
      </c>
    </row>
    <row r="26" ht="15.0" customHeight="1">
      <c r="A26" s="10"/>
      <c r="B26" s="12"/>
    </row>
    <row r="27" ht="15.0" customHeight="1">
      <c r="A27" s="18" t="s">
        <v>40</v>
      </c>
      <c r="B27" s="12"/>
    </row>
    <row r="28" ht="15.0" customHeight="1">
      <c r="A28" s="10" t="s">
        <v>41</v>
      </c>
      <c r="B28" s="21">
        <v>1000000.0</v>
      </c>
    </row>
    <row r="29" ht="15.0" customHeight="1">
      <c r="A29" s="10" t="s">
        <v>42</v>
      </c>
      <c r="B29" s="21">
        <v>0.0</v>
      </c>
    </row>
    <row r="30" ht="15.0" customHeight="1">
      <c r="A30" s="23" t="s">
        <v>43</v>
      </c>
      <c r="B30" s="25">
        <f>SUM(B28:B29)</f>
        <v>1000000</v>
      </c>
    </row>
    <row r="31" ht="15.0" customHeight="1">
      <c r="A31" s="23"/>
      <c r="B31" s="12"/>
    </row>
    <row r="32" ht="15.0" customHeight="1">
      <c r="A32" s="23" t="s">
        <v>44</v>
      </c>
      <c r="B32" s="26">
        <f>B25+B30</f>
        <v>2230694</v>
      </c>
    </row>
    <row r="33" ht="15.0" customHeight="1">
      <c r="A33" s="23"/>
      <c r="B33" s="12"/>
    </row>
    <row r="34" ht="15.0" customHeight="1">
      <c r="A34" s="10"/>
      <c r="B34" s="12"/>
    </row>
    <row r="35" ht="15.0" customHeight="1">
      <c r="A35" s="4" t="s">
        <v>46</v>
      </c>
      <c r="B35" s="30">
        <f>B17-B32</f>
        <v>-1527544</v>
      </c>
    </row>
    <row r="36" ht="15.0" customHeight="1">
      <c r="A36" s="10"/>
      <c r="B36" s="12"/>
    </row>
    <row r="37" ht="15.0" customHeight="1">
      <c r="A37" s="4" t="s">
        <v>59</v>
      </c>
      <c r="B37" s="33">
        <f>B32+B35</f>
        <v>703150</v>
      </c>
    </row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B1"/>
  </mergeCells>
  <printOptions/>
  <pageMargins bottom="0.75" footer="0.0" header="0.0" left="0.7" right="0.7" top="0.75"/>
  <pageSetup orientation="landscape"/>
  <drawing r:id="rId2"/>
  <legacyDrawing r:id="rId3"/>
</worksheet>
</file>