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walton\Box\Mattson-Original\Sam Walton\other\"/>
    </mc:Choice>
  </mc:AlternateContent>
  <xr:revisionPtr revIDLastSave="0" documentId="8_{C215E2AE-D7BB-4785-A399-DD5FF4B1C3AF}" xr6:coauthVersionLast="47" xr6:coauthVersionMax="47" xr10:uidLastSave="{00000000-0000-0000-0000-000000000000}"/>
  <bookViews>
    <workbookView xWindow="-120" yWindow="-120" windowWidth="29040" windowHeight="15840" xr2:uid="{1B75C910-C913-4899-B651-A82C9FF5CE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D65" i="1" s="1"/>
  <c r="C66" i="1"/>
  <c r="C65" i="1" s="1"/>
  <c r="F65" i="1"/>
  <c r="E65" i="1"/>
  <c r="F64" i="1"/>
  <c r="E64" i="1"/>
  <c r="D64" i="1"/>
  <c r="C64" i="1"/>
  <c r="F63" i="1"/>
  <c r="E63" i="1"/>
  <c r="D63" i="1"/>
  <c r="C63" i="1"/>
  <c r="F61" i="1"/>
  <c r="E61" i="1"/>
  <c r="D61" i="1"/>
  <c r="D60" i="1" s="1"/>
  <c r="C61" i="1"/>
  <c r="C60" i="1" s="1"/>
  <c r="F60" i="1"/>
  <c r="E60" i="1"/>
  <c r="F59" i="1"/>
  <c r="E59" i="1"/>
  <c r="D59" i="1"/>
  <c r="C59" i="1"/>
  <c r="F58" i="1"/>
  <c r="E58" i="1"/>
  <c r="D58" i="1"/>
  <c r="C58" i="1"/>
  <c r="F56" i="1"/>
  <c r="E56" i="1"/>
  <c r="D56" i="1"/>
  <c r="D55" i="1" s="1"/>
  <c r="C56" i="1"/>
  <c r="C55" i="1" s="1"/>
  <c r="F55" i="1"/>
  <c r="E55" i="1"/>
  <c r="F54" i="1"/>
  <c r="E54" i="1"/>
  <c r="D54" i="1"/>
  <c r="C54" i="1"/>
  <c r="F53" i="1"/>
  <c r="E53" i="1"/>
  <c r="D53" i="1"/>
  <c r="C53" i="1"/>
</calcChain>
</file>

<file path=xl/sharedStrings.xml><?xml version="1.0" encoding="utf-8"?>
<sst xmlns="http://schemas.openxmlformats.org/spreadsheetml/2006/main" count="128" uniqueCount="62">
  <si>
    <t>BL</t>
  </si>
  <si>
    <t>HS7</t>
  </si>
  <si>
    <t>HS14</t>
  </si>
  <si>
    <t>HS21</t>
  </si>
  <si>
    <t>Urinary Na Excretion</t>
  </si>
  <si>
    <t>Rat Number</t>
  </si>
  <si>
    <t>mEq/day</t>
  </si>
  <si>
    <t>SS</t>
  </si>
  <si>
    <t>SW142</t>
  </si>
  <si>
    <t>SW145</t>
  </si>
  <si>
    <t>SW146</t>
  </si>
  <si>
    <t>SW147</t>
  </si>
  <si>
    <t>SW148</t>
  </si>
  <si>
    <t>SW154</t>
  </si>
  <si>
    <t>SW155</t>
  </si>
  <si>
    <t>SW160</t>
  </si>
  <si>
    <t>SW161</t>
  </si>
  <si>
    <t>SW177</t>
  </si>
  <si>
    <t>SW178</t>
  </si>
  <si>
    <t>SW189</t>
  </si>
  <si>
    <t>SW190</t>
  </si>
  <si>
    <t>SW219</t>
  </si>
  <si>
    <t>SW220</t>
  </si>
  <si>
    <t>Ncf</t>
  </si>
  <si>
    <t>SW143</t>
  </si>
  <si>
    <t>SW144</t>
  </si>
  <si>
    <t>SW149</t>
  </si>
  <si>
    <t>SW150</t>
  </si>
  <si>
    <t>SW151</t>
  </si>
  <si>
    <t>SW152</t>
  </si>
  <si>
    <t>SW153</t>
  </si>
  <si>
    <t>SW157</t>
  </si>
  <si>
    <t>SW158</t>
  </si>
  <si>
    <t>SW162</t>
  </si>
  <si>
    <t>SW163</t>
  </si>
  <si>
    <t>SW164</t>
  </si>
  <si>
    <t>SW179</t>
  </si>
  <si>
    <t>SW180</t>
  </si>
  <si>
    <t>SW192</t>
  </si>
  <si>
    <t>SW193</t>
  </si>
  <si>
    <t>SW199</t>
  </si>
  <si>
    <t>SW200</t>
  </si>
  <si>
    <t>SW201</t>
  </si>
  <si>
    <t>SW210</t>
  </si>
  <si>
    <t>SW215</t>
  </si>
  <si>
    <t>SW221</t>
  </si>
  <si>
    <t>PBS</t>
  </si>
  <si>
    <t>SW181</t>
  </si>
  <si>
    <t>SW182</t>
  </si>
  <si>
    <t>SW191</t>
  </si>
  <si>
    <t>SW211</t>
  </si>
  <si>
    <t>SW212</t>
  </si>
  <si>
    <t>SW213</t>
  </si>
  <si>
    <t>SW216</t>
  </si>
  <si>
    <t>SW218</t>
  </si>
  <si>
    <t>Spleno</t>
  </si>
  <si>
    <t>SS-C</t>
  </si>
  <si>
    <t>MEAN</t>
  </si>
  <si>
    <t>STDEV</t>
  </si>
  <si>
    <t>STERR</t>
  </si>
  <si>
    <t>COUNT</t>
  </si>
  <si>
    <t xml:space="preserve">NCF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</si>
</sst>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B800F188-D561-4285-B872-74A3D2206B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Na Excretion (mEq/day)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971044887331667E-2"/>
          <c:y val="0.1233140655105973"/>
          <c:w val="0.84813974808172898"/>
          <c:h val="0.72948644425227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[1]Grouped!$H$53</c:f>
              <c:strCache>
                <c:ptCount val="1"/>
                <c:pt idx="0">
                  <c:v>SS-C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[1]Grouped!$J$55:$M$55</c:f>
                <c:numCache>
                  <c:formatCode>General</c:formatCode>
                  <c:ptCount val="4"/>
                  <c:pt idx="0">
                    <c:v>0.10678090800256439</c:v>
                  </c:pt>
                  <c:pt idx="1">
                    <c:v>0.51138126981179388</c:v>
                  </c:pt>
                  <c:pt idx="2">
                    <c:v>0.4257852983546222</c:v>
                  </c:pt>
                  <c:pt idx="3">
                    <c:v>0.41406890209444308</c:v>
                  </c:pt>
                </c:numCache>
              </c:numRef>
            </c:plus>
            <c:minus>
              <c:numRef>
                <c:f>[1]Grouped!$J$55:$M$55</c:f>
                <c:numCache>
                  <c:formatCode>General</c:formatCode>
                  <c:ptCount val="4"/>
                  <c:pt idx="0">
                    <c:v>0.10678090800256439</c:v>
                  </c:pt>
                  <c:pt idx="1">
                    <c:v>0.51138126981179388</c:v>
                  </c:pt>
                  <c:pt idx="2">
                    <c:v>0.4257852983546222</c:v>
                  </c:pt>
                  <c:pt idx="3">
                    <c:v>0.41406890209444308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[1]Grouped!$J$1:$M$1</c:f>
              <c:strCache>
                <c:ptCount val="4"/>
                <c:pt idx="0">
                  <c:v>BL</c:v>
                </c:pt>
                <c:pt idx="1">
                  <c:v>HS7</c:v>
                </c:pt>
                <c:pt idx="2">
                  <c:v>HS14</c:v>
                </c:pt>
                <c:pt idx="3">
                  <c:v>HS21</c:v>
                </c:pt>
              </c:strCache>
            </c:strRef>
          </c:cat>
          <c:val>
            <c:numRef>
              <c:f>[1]Grouped!$J$53:$M$53</c:f>
              <c:numCache>
                <c:formatCode>General</c:formatCode>
                <c:ptCount val="4"/>
                <c:pt idx="0">
                  <c:v>0.89541199675575989</c:v>
                </c:pt>
                <c:pt idx="1">
                  <c:v>13.941048615096184</c:v>
                </c:pt>
                <c:pt idx="2">
                  <c:v>12.839824900772589</c:v>
                </c:pt>
                <c:pt idx="3">
                  <c:v>13.43013501426706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0-436D-8AFC-708B4475D061}"/>
            </c:ext>
          </c:extLst>
        </c:ser>
        <c:ser>
          <c:idx val="1"/>
          <c:order val="1"/>
          <c:tx>
            <c:strRef>
              <c:f>[1]Grouped!$H$58</c:f>
              <c:strCache>
                <c:ptCount val="1"/>
                <c:pt idx="0">
                  <c:v>NCF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[1]Grouped!$J$60:$M$60</c:f>
                <c:numCache>
                  <c:formatCode>General</c:formatCode>
                  <c:ptCount val="4"/>
                  <c:pt idx="0">
                    <c:v>7.1315142150992078E-2</c:v>
                  </c:pt>
                  <c:pt idx="1">
                    <c:v>0.47425526916963179</c:v>
                  </c:pt>
                  <c:pt idx="2">
                    <c:v>0.35002944022659149</c:v>
                  </c:pt>
                  <c:pt idx="3">
                    <c:v>0.6947392782784203</c:v>
                  </c:pt>
                </c:numCache>
              </c:numRef>
            </c:plus>
            <c:minus>
              <c:numRef>
                <c:f>[1]Grouped!$J$60:$M$60</c:f>
                <c:numCache>
                  <c:formatCode>General</c:formatCode>
                  <c:ptCount val="4"/>
                  <c:pt idx="0">
                    <c:v>7.1315142150992078E-2</c:v>
                  </c:pt>
                  <c:pt idx="1">
                    <c:v>0.47425526916963179</c:v>
                  </c:pt>
                  <c:pt idx="2">
                    <c:v>0.35002944022659149</c:v>
                  </c:pt>
                  <c:pt idx="3">
                    <c:v>0.6947392782784203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[1]Grouped!$J$1:$M$1</c:f>
              <c:strCache>
                <c:ptCount val="4"/>
                <c:pt idx="0">
                  <c:v>BL</c:v>
                </c:pt>
                <c:pt idx="1">
                  <c:v>HS7</c:v>
                </c:pt>
                <c:pt idx="2">
                  <c:v>HS14</c:v>
                </c:pt>
                <c:pt idx="3">
                  <c:v>HS21</c:v>
                </c:pt>
              </c:strCache>
            </c:strRef>
          </c:cat>
          <c:val>
            <c:numRef>
              <c:f>[1]Grouped!$J$58:$M$58</c:f>
              <c:numCache>
                <c:formatCode>General</c:formatCode>
                <c:ptCount val="4"/>
                <c:pt idx="0">
                  <c:v>0.78798731466923988</c:v>
                </c:pt>
                <c:pt idx="1">
                  <c:v>13.42138522388616</c:v>
                </c:pt>
                <c:pt idx="2">
                  <c:v>12.516795455250582</c:v>
                </c:pt>
                <c:pt idx="3">
                  <c:v>13.309429335927069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0-436D-8AFC-708B4475D061}"/>
            </c:ext>
          </c:extLst>
        </c:ser>
        <c:ser>
          <c:idx val="2"/>
          <c:order val="2"/>
          <c:tx>
            <c:strRef>
              <c:f>[1]Grouped!$H$63</c:f>
              <c:strCache>
                <c:ptCount val="1"/>
                <c:pt idx="0">
                  <c:v>PBS</c:v>
                </c:pt>
              </c:strCache>
            </c:strRef>
          </c:tx>
          <c:invertIfNegative val="0"/>
          <c:val>
            <c:numRef>
              <c:f>[1]Grouped!$J$63:$M$63</c:f>
              <c:numCache>
                <c:formatCode>General</c:formatCode>
                <c:ptCount val="4"/>
                <c:pt idx="0">
                  <c:v>0.79534742611524922</c:v>
                </c:pt>
                <c:pt idx="1">
                  <c:v>12.629401519070404</c:v>
                </c:pt>
                <c:pt idx="2">
                  <c:v>12.572411106147131</c:v>
                </c:pt>
                <c:pt idx="3">
                  <c:v>13.950375947383922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0-436D-8AFC-708B4475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41992"/>
        <c:axId val="1"/>
      </c:barChart>
      <c:catAx>
        <c:axId val="41184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1841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4609300631679413"/>
          <c:y val="0.90173531776735993"/>
          <c:w val="0.18660320569976602"/>
          <c:h val="8.67052023121387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68</xdr:row>
      <xdr:rowOff>9525</xdr:rowOff>
    </xdr:from>
    <xdr:to>
      <xdr:col>6</xdr:col>
      <xdr:colOff>57150</xdr:colOff>
      <xdr:row>88</xdr:row>
      <xdr:rowOff>66675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FC3A5FE-2DAE-4A59-B45C-14A71D290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walton\Box\Mattson-Original\Sam%20Walton\Splenocytes\SS_NCF\urinalyis%20SW142-164,177-201,210-221.xlsx" TargetMode="External"/><Relationship Id="rId1" Type="http://schemas.openxmlformats.org/officeDocument/2006/relationships/externalLinkPath" Target="/Users/sawalton/Box/Mattson-Original/Sam%20Walton/Splenocytes/SS_NCF/urinalyis%20SW142-164,177-201,210-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y Data142-164"/>
      <sheetName val="Mary Data177-201"/>
      <sheetName val="Raw142-164"/>
      <sheetName val="RAW SW177-201"/>
      <sheetName val="142-164"/>
      <sheetName val="SW177-201"/>
      <sheetName val="Combined"/>
      <sheetName val="Grouped"/>
      <sheetName val="used"/>
      <sheetName val="Edit by T cells"/>
      <sheetName val="Edited by immune cells"/>
      <sheetName val="CD3vs.ALB-Prot"/>
      <sheetName val="Immune correlations"/>
      <sheetName val="Serum Cre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J1" t="str">
            <v>BL</v>
          </cell>
          <cell r="K1" t="str">
            <v>HS7</v>
          </cell>
          <cell r="L1" t="str">
            <v>HS14</v>
          </cell>
          <cell r="M1" t="str">
            <v>HS21</v>
          </cell>
        </row>
        <row r="53">
          <cell r="H53" t="str">
            <v>SS-C</v>
          </cell>
          <cell r="J53">
            <v>0.89541199675575989</v>
          </cell>
          <cell r="K53">
            <v>13.941048615096184</v>
          </cell>
          <cell r="L53">
            <v>12.839824900772589</v>
          </cell>
          <cell r="M53">
            <v>13.43013501426706</v>
          </cell>
        </row>
        <row r="55">
          <cell r="J55">
            <v>0.10678090800256439</v>
          </cell>
          <cell r="K55">
            <v>0.51138126981179388</v>
          </cell>
          <cell r="L55">
            <v>0.4257852983546222</v>
          </cell>
          <cell r="M55">
            <v>0.41406890209444308</v>
          </cell>
        </row>
        <row r="58">
          <cell r="H58" t="str">
            <v xml:space="preserve">NCF </v>
          </cell>
          <cell r="J58">
            <v>0.78798731466923988</v>
          </cell>
          <cell r="K58">
            <v>13.42138522388616</v>
          </cell>
          <cell r="L58">
            <v>12.516795455250582</v>
          </cell>
          <cell r="M58">
            <v>13.309429335927069</v>
          </cell>
        </row>
        <row r="60">
          <cell r="J60">
            <v>7.1315142150992078E-2</v>
          </cell>
          <cell r="K60">
            <v>0.47425526916963179</v>
          </cell>
          <cell r="L60">
            <v>0.35002944022659149</v>
          </cell>
          <cell r="M60">
            <v>0.6947392782784203</v>
          </cell>
        </row>
        <row r="63">
          <cell r="H63" t="str">
            <v>PBS</v>
          </cell>
          <cell r="J63">
            <v>0.79534742611524922</v>
          </cell>
          <cell r="K63">
            <v>12.629401519070404</v>
          </cell>
          <cell r="L63">
            <v>12.572411106147131</v>
          </cell>
          <cell r="M63">
            <v>13.950375947383922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AEFF-1F77-492A-B857-4417F8C9ADDB}">
  <dimension ref="A1:F66"/>
  <sheetViews>
    <sheetView tabSelected="1" workbookViewId="0">
      <selection activeCell="D48" sqref="D48"/>
    </sheetView>
  </sheetViews>
  <sheetFormatPr defaultRowHeight="15" x14ac:dyDescent="0.25"/>
  <cols>
    <col min="1" max="1" width="8.85546875" customWidth="1"/>
    <col min="2" max="2" width="11.7109375" style="1" bestFit="1" customWidth="1"/>
    <col min="3" max="3" width="18.42578125" bestFit="1" customWidth="1"/>
    <col min="4" max="5" width="19.28515625" bestFit="1" customWidth="1"/>
    <col min="6" max="6" width="17" bestFit="1" customWidth="1"/>
  </cols>
  <sheetData>
    <row r="1" spans="1:6" x14ac:dyDescent="0.25"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C2" s="2" t="s">
        <v>4</v>
      </c>
      <c r="D2" t="s">
        <v>4</v>
      </c>
      <c r="E2" t="s">
        <v>4</v>
      </c>
      <c r="F2" t="s">
        <v>4</v>
      </c>
    </row>
    <row r="3" spans="1:6" x14ac:dyDescent="0.25">
      <c r="B3" s="3" t="s">
        <v>5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s="4" t="s">
        <v>7</v>
      </c>
      <c r="B4" s="3" t="s">
        <v>8</v>
      </c>
      <c r="C4">
        <v>1.5574715492957742</v>
      </c>
      <c r="D4">
        <v>14.567045877551021</v>
      </c>
      <c r="E4">
        <v>12.854225454545457</v>
      </c>
      <c r="F4">
        <v>14.704370526315788</v>
      </c>
    </row>
    <row r="5" spans="1:6" x14ac:dyDescent="0.25">
      <c r="A5" s="4" t="s">
        <v>7</v>
      </c>
      <c r="B5" s="3" t="s">
        <v>9</v>
      </c>
      <c r="C5">
        <v>0.91115087323943666</v>
      </c>
      <c r="D5">
        <v>15.316991999999999</v>
      </c>
      <c r="E5">
        <v>14.325696000000001</v>
      </c>
      <c r="F5">
        <v>15.997035789473681</v>
      </c>
    </row>
    <row r="6" spans="1:6" x14ac:dyDescent="0.25">
      <c r="A6" s="4" t="s">
        <v>7</v>
      </c>
      <c r="B6" s="3" t="s">
        <v>10</v>
      </c>
      <c r="C6">
        <v>1.1857487323943661</v>
      </c>
      <c r="D6">
        <v>12.412494367346939</v>
      </c>
      <c r="E6">
        <v>13.035874909090907</v>
      </c>
      <c r="F6">
        <v>15.593229473684211</v>
      </c>
    </row>
    <row r="7" spans="1:6" x14ac:dyDescent="0.25">
      <c r="A7" s="4" t="s">
        <v>7</v>
      </c>
      <c r="B7" s="3" t="s">
        <v>11</v>
      </c>
      <c r="D7">
        <v>15.712016326530613</v>
      </c>
      <c r="E7">
        <v>13.653818181818181</v>
      </c>
      <c r="F7">
        <v>13.561162105263158</v>
      </c>
    </row>
    <row r="8" spans="1:6" x14ac:dyDescent="0.25">
      <c r="A8" s="5" t="s">
        <v>7</v>
      </c>
      <c r="B8" s="3" t="s">
        <v>12</v>
      </c>
      <c r="C8">
        <v>0.60045971830985923</v>
      </c>
      <c r="D8">
        <v>14.536232816326532</v>
      </c>
      <c r="E8">
        <v>13.805882181818184</v>
      </c>
      <c r="F8">
        <v>13.450509473684209</v>
      </c>
    </row>
    <row r="9" spans="1:6" x14ac:dyDescent="0.25">
      <c r="A9" s="5" t="s">
        <v>7</v>
      </c>
      <c r="B9" s="3" t="s">
        <v>13</v>
      </c>
      <c r="C9">
        <v>0.47953757746478881</v>
      </c>
      <c r="D9">
        <v>13.217398530612245</v>
      </c>
      <c r="E9">
        <v>15.01370181818182</v>
      </c>
      <c r="F9">
        <v>11.133301621621619</v>
      </c>
    </row>
    <row r="10" spans="1:6" x14ac:dyDescent="0.25">
      <c r="A10" s="5" t="s">
        <v>7</v>
      </c>
      <c r="B10" s="3" t="s">
        <v>14</v>
      </c>
      <c r="D10">
        <v>14.985183673469386</v>
      </c>
      <c r="E10">
        <v>10.565934545454546</v>
      </c>
      <c r="F10">
        <v>13.002032432432433</v>
      </c>
    </row>
    <row r="11" spans="1:6" x14ac:dyDescent="0.25">
      <c r="A11" s="5" t="s">
        <v>7</v>
      </c>
      <c r="B11" s="3" t="s">
        <v>15</v>
      </c>
      <c r="C11">
        <v>0.44694084507042253</v>
      </c>
      <c r="D11">
        <v>11.42191836734694</v>
      </c>
      <c r="E11">
        <v>10.756014545454546</v>
      </c>
      <c r="F11">
        <v>10.825686486486486</v>
      </c>
    </row>
    <row r="12" spans="1:6" x14ac:dyDescent="0.25">
      <c r="A12" s="5" t="s">
        <v>7</v>
      </c>
      <c r="B12" s="3" t="s">
        <v>16</v>
      </c>
      <c r="C12">
        <v>0.52521464788732397</v>
      </c>
      <c r="D12">
        <v>13.477577142857147</v>
      </c>
      <c r="E12">
        <v>11.972212363636363</v>
      </c>
      <c r="F12">
        <v>11.41414054054054</v>
      </c>
    </row>
    <row r="13" spans="1:6" x14ac:dyDescent="0.25">
      <c r="A13" s="6" t="s">
        <v>7</v>
      </c>
      <c r="B13" s="7" t="s">
        <v>17</v>
      </c>
      <c r="C13">
        <v>1.1609116981132077</v>
      </c>
      <c r="D13">
        <v>14.526331957894737</v>
      </c>
      <c r="E13">
        <v>12.253617746724892</v>
      </c>
      <c r="F13">
        <v>12.103554098360654</v>
      </c>
    </row>
    <row r="14" spans="1:6" x14ac:dyDescent="0.25">
      <c r="A14" s="6" t="s">
        <v>7</v>
      </c>
      <c r="B14" s="7" t="s">
        <v>18</v>
      </c>
      <c r="C14">
        <v>1.108582641509434</v>
      </c>
      <c r="D14">
        <v>16.198090105263159</v>
      </c>
      <c r="E14">
        <v>14.619785502183408</v>
      </c>
      <c r="F14">
        <v>14.894793442622952</v>
      </c>
    </row>
    <row r="15" spans="1:6" x14ac:dyDescent="0.25">
      <c r="A15" s="6" t="s">
        <v>7</v>
      </c>
      <c r="B15" s="7" t="s">
        <v>19</v>
      </c>
      <c r="C15">
        <v>0.78637041509433969</v>
      </c>
      <c r="D15">
        <v>16.838583915789471</v>
      </c>
      <c r="E15">
        <v>9.8447102882096083</v>
      </c>
      <c r="F15">
        <v>15.0232131147541</v>
      </c>
    </row>
    <row r="16" spans="1:6" x14ac:dyDescent="0.25">
      <c r="A16" s="6" t="s">
        <v>7</v>
      </c>
      <c r="B16" s="7" t="s">
        <v>20</v>
      </c>
      <c r="C16">
        <v>1.5237781132075474</v>
      </c>
      <c r="D16">
        <v>14.773017600000003</v>
      </c>
      <c r="E16">
        <v>11.780221205240176</v>
      </c>
      <c r="F16">
        <v>13.2952131147541</v>
      </c>
    </row>
    <row r="17" spans="1:6" x14ac:dyDescent="0.25">
      <c r="A17" s="4" t="s">
        <v>7</v>
      </c>
      <c r="B17" s="7" t="s">
        <v>21</v>
      </c>
      <c r="C17">
        <v>0.5360987320371936</v>
      </c>
      <c r="D17">
        <v>11.381760000000002</v>
      </c>
      <c r="E17">
        <v>12.903408000000002</v>
      </c>
      <c r="F17">
        <v>13.577651353293408</v>
      </c>
    </row>
    <row r="18" spans="1:6" x14ac:dyDescent="0.25">
      <c r="A18" s="4" t="s">
        <v>7</v>
      </c>
      <c r="B18" s="7" t="s">
        <v>22</v>
      </c>
      <c r="C18">
        <v>0.81809041420118356</v>
      </c>
      <c r="D18">
        <v>9.7510865454545446</v>
      </c>
      <c r="E18">
        <v>15.212270769230768</v>
      </c>
      <c r="F18">
        <v>12.876131640718562</v>
      </c>
    </row>
    <row r="20" spans="1:6" x14ac:dyDescent="0.25">
      <c r="A20" s="4" t="s">
        <v>23</v>
      </c>
      <c r="B20" s="3" t="s">
        <v>24</v>
      </c>
      <c r="C20">
        <v>0.26099290140845077</v>
      </c>
      <c r="D20">
        <v>9.3371245714285713</v>
      </c>
      <c r="E20">
        <v>10.995997090909093</v>
      </c>
      <c r="F20">
        <v>12.446147368421055</v>
      </c>
    </row>
    <row r="21" spans="1:6" x14ac:dyDescent="0.25">
      <c r="A21" s="4" t="s">
        <v>23</v>
      </c>
      <c r="B21" s="3" t="s">
        <v>25</v>
      </c>
      <c r="C21">
        <v>0.59475650704225336</v>
      </c>
      <c r="D21">
        <v>15.357608816326531</v>
      </c>
      <c r="E21">
        <v>13.715921454545455</v>
      </c>
    </row>
    <row r="22" spans="1:6" x14ac:dyDescent="0.25">
      <c r="A22" s="5" t="s">
        <v>23</v>
      </c>
      <c r="B22" s="3" t="s">
        <v>26</v>
      </c>
      <c r="C22">
        <v>0.83467538028168997</v>
      </c>
      <c r="D22">
        <v>15.609367836734695</v>
      </c>
      <c r="E22">
        <v>14.148235636363635</v>
      </c>
      <c r="F22">
        <v>15.535629473684214</v>
      </c>
    </row>
    <row r="23" spans="1:6" x14ac:dyDescent="0.25">
      <c r="A23" s="5" t="s">
        <v>23</v>
      </c>
      <c r="B23" s="3" t="s">
        <v>27</v>
      </c>
      <c r="C23">
        <v>0.79935819718309853</v>
      </c>
      <c r="D23">
        <v>11.6136293877551</v>
      </c>
      <c r="E23">
        <v>12.701114181818184</v>
      </c>
      <c r="F23">
        <v>13.738509473684211</v>
      </c>
    </row>
    <row r="24" spans="1:6" x14ac:dyDescent="0.25">
      <c r="A24" s="5" t="s">
        <v>23</v>
      </c>
      <c r="B24" s="3" t="s">
        <v>28</v>
      </c>
      <c r="C24">
        <v>1.3953856901408452</v>
      </c>
      <c r="D24">
        <v>16.200608326530613</v>
      </c>
      <c r="E24">
        <v>11.396840727272728</v>
      </c>
      <c r="F24">
        <v>13.003351578947369</v>
      </c>
    </row>
    <row r="25" spans="1:6" x14ac:dyDescent="0.25">
      <c r="A25" s="5" t="s">
        <v>23</v>
      </c>
      <c r="B25" s="3" t="s">
        <v>29</v>
      </c>
      <c r="C25">
        <v>0.77983098591549316</v>
      </c>
      <c r="D25">
        <v>14.089054040816325</v>
      </c>
      <c r="E25">
        <v>11.04003490909091</v>
      </c>
      <c r="F25">
        <v>16.854669473684211</v>
      </c>
    </row>
    <row r="26" spans="1:6" x14ac:dyDescent="0.25">
      <c r="A26" s="5" t="s">
        <v>23</v>
      </c>
      <c r="B26" s="3" t="s">
        <v>30</v>
      </c>
      <c r="D26">
        <v>12.956579265306122</v>
      </c>
      <c r="E26" s="2">
        <v>7.8777949090909081</v>
      </c>
      <c r="F26" s="8"/>
    </row>
    <row r="27" spans="1:6" x14ac:dyDescent="0.25">
      <c r="A27" s="5" t="s">
        <v>23</v>
      </c>
      <c r="B27" s="3" t="s">
        <v>31</v>
      </c>
      <c r="C27">
        <v>1.0056905915492957</v>
      </c>
      <c r="D27">
        <v>14.402286367346942</v>
      </c>
      <c r="E27">
        <v>12.136320000000001</v>
      </c>
      <c r="F27">
        <v>9.373232432432431</v>
      </c>
    </row>
    <row r="28" spans="1:6" x14ac:dyDescent="0.25">
      <c r="A28" s="5" t="s">
        <v>23</v>
      </c>
      <c r="B28" s="3" t="s">
        <v>32</v>
      </c>
      <c r="C28">
        <v>0.48327211267605646</v>
      </c>
      <c r="D28">
        <v>13.27062269387755</v>
      </c>
      <c r="E28">
        <v>13.949672727272727</v>
      </c>
      <c r="F28">
        <v>14.142823783783783</v>
      </c>
    </row>
    <row r="29" spans="1:6" x14ac:dyDescent="0.25">
      <c r="A29" s="5" t="s">
        <v>23</v>
      </c>
      <c r="B29" s="3" t="s">
        <v>33</v>
      </c>
      <c r="C29">
        <v>1.4420876619718312</v>
      </c>
      <c r="D29">
        <v>13.613254530612245</v>
      </c>
      <c r="E29">
        <v>10.913262545454545</v>
      </c>
      <c r="F29">
        <v>14.243390270270272</v>
      </c>
    </row>
    <row r="30" spans="1:6" x14ac:dyDescent="0.25">
      <c r="A30" s="5" t="s">
        <v>23</v>
      </c>
      <c r="B30" s="3" t="s">
        <v>34</v>
      </c>
      <c r="C30">
        <v>0.77264856338028165</v>
      </c>
      <c r="D30">
        <v>13.458034285714286</v>
      </c>
      <c r="E30">
        <v>13.639365818181819</v>
      </c>
      <c r="F30">
        <v>12.43163675675676</v>
      </c>
    </row>
    <row r="31" spans="1:6" x14ac:dyDescent="0.25">
      <c r="A31" s="5" t="s">
        <v>23</v>
      </c>
      <c r="B31" s="3" t="s">
        <v>35</v>
      </c>
      <c r="C31">
        <v>0.42686197183098584</v>
      </c>
      <c r="D31">
        <v>8.8696653061224477</v>
      </c>
      <c r="E31">
        <v>10.999505454545453</v>
      </c>
      <c r="F31">
        <v>9.8421275675675659</v>
      </c>
    </row>
    <row r="32" spans="1:6" x14ac:dyDescent="0.25">
      <c r="A32" s="6" t="s">
        <v>23</v>
      </c>
      <c r="B32" s="7" t="s">
        <v>36</v>
      </c>
      <c r="C32">
        <v>1.1109735849056606</v>
      </c>
      <c r="D32">
        <v>15.014319157894738</v>
      </c>
      <c r="E32">
        <v>13.372999545851528</v>
      </c>
      <c r="F32">
        <v>15.180590163934427</v>
      </c>
    </row>
    <row r="33" spans="1:6" x14ac:dyDescent="0.25">
      <c r="A33" s="6" t="s">
        <v>23</v>
      </c>
      <c r="B33" s="7" t="s">
        <v>37</v>
      </c>
      <c r="C33">
        <v>1.0364522264150944</v>
      </c>
      <c r="D33">
        <v>16.280961347368425</v>
      </c>
      <c r="E33">
        <v>14.171758113537116</v>
      </c>
      <c r="F33">
        <v>9.0731016393442641</v>
      </c>
    </row>
    <row r="34" spans="1:6" x14ac:dyDescent="0.25">
      <c r="A34" s="6" t="s">
        <v>23</v>
      </c>
      <c r="B34" s="7" t="s">
        <v>38</v>
      </c>
      <c r="C34">
        <v>1.0474070943396228</v>
      </c>
      <c r="D34">
        <v>15.234138947368425</v>
      </c>
      <c r="E34">
        <v>11.002248943231441</v>
      </c>
    </row>
    <row r="35" spans="1:6" x14ac:dyDescent="0.25">
      <c r="A35" s="6" t="s">
        <v>23</v>
      </c>
      <c r="B35" s="7" t="s">
        <v>39</v>
      </c>
      <c r="C35">
        <v>1.2100564528301887</v>
      </c>
      <c r="D35">
        <v>14.692195705263156</v>
      </c>
      <c r="E35">
        <v>11.385210969432313</v>
      </c>
      <c r="F35">
        <v>16.226203278688526</v>
      </c>
    </row>
    <row r="36" spans="1:6" x14ac:dyDescent="0.25">
      <c r="A36" s="6" t="s">
        <v>23</v>
      </c>
      <c r="B36" s="7" t="s">
        <v>40</v>
      </c>
      <c r="C36">
        <v>0.56526792452830188</v>
      </c>
      <c r="D36">
        <v>14.260717136842107</v>
      </c>
      <c r="E36">
        <v>12.639512593886462</v>
      </c>
      <c r="F36">
        <v>14.048104918032788</v>
      </c>
    </row>
    <row r="37" spans="1:6" x14ac:dyDescent="0.25">
      <c r="A37" s="6" t="s">
        <v>23</v>
      </c>
      <c r="B37" s="7" t="s">
        <v>41</v>
      </c>
      <c r="C37">
        <v>0.5996567547169811</v>
      </c>
      <c r="D37">
        <v>15.417713178947368</v>
      </c>
      <c r="E37">
        <v>13.280577956331875</v>
      </c>
      <c r="F37">
        <v>14.959632786885246</v>
      </c>
    </row>
    <row r="38" spans="1:6" x14ac:dyDescent="0.25">
      <c r="A38" s="6" t="s">
        <v>23</v>
      </c>
      <c r="B38" s="7" t="s">
        <v>42</v>
      </c>
      <c r="C38">
        <v>0.45825418867924528</v>
      </c>
      <c r="D38">
        <v>13.928043789473685</v>
      </c>
      <c r="E38">
        <v>13.740090131004367</v>
      </c>
      <c r="F38">
        <v>13.586045901639345</v>
      </c>
    </row>
    <row r="39" spans="1:6" x14ac:dyDescent="0.25">
      <c r="A39" s="4" t="s">
        <v>23</v>
      </c>
      <c r="B39" s="7" t="s">
        <v>43</v>
      </c>
      <c r="C39">
        <v>0.51793744716821633</v>
      </c>
      <c r="D39">
        <v>10.344301714285715</v>
      </c>
      <c r="E39">
        <v>13.656217846153845</v>
      </c>
      <c r="F39">
        <v>17.429594443113771</v>
      </c>
    </row>
    <row r="40" spans="1:6" x14ac:dyDescent="0.25">
      <c r="A40" s="4" t="s">
        <v>23</v>
      </c>
      <c r="B40" s="7" t="s">
        <v>44</v>
      </c>
      <c r="C40">
        <v>0.55645105663567196</v>
      </c>
      <c r="D40">
        <v>10.759899428571428</v>
      </c>
      <c r="E40">
        <v>14.148864</v>
      </c>
      <c r="F40">
        <v>15.291661796407187</v>
      </c>
    </row>
    <row r="41" spans="1:6" x14ac:dyDescent="0.25">
      <c r="A41" s="4" t="s">
        <v>23</v>
      </c>
      <c r="B41" s="7" t="s">
        <v>45</v>
      </c>
      <c r="C41">
        <v>0.64971631445477596</v>
      </c>
      <c r="D41">
        <v>10.56034909090909</v>
      </c>
      <c r="E41">
        <v>14.457954461538458</v>
      </c>
      <c r="F41">
        <v>14.395971449101797</v>
      </c>
    </row>
    <row r="43" spans="1:6" x14ac:dyDescent="0.25">
      <c r="A43" s="6" t="s">
        <v>46</v>
      </c>
      <c r="B43" s="7" t="s">
        <v>47</v>
      </c>
      <c r="C43">
        <v>1.1118484528301886</v>
      </c>
      <c r="D43">
        <v>14.344540294736845</v>
      </c>
      <c r="E43">
        <v>10.359860541484718</v>
      </c>
      <c r="F43">
        <v>14.32382950819672</v>
      </c>
    </row>
    <row r="44" spans="1:6" x14ac:dyDescent="0.25">
      <c r="A44" s="6" t="s">
        <v>46</v>
      </c>
      <c r="B44" s="7" t="s">
        <v>48</v>
      </c>
      <c r="C44">
        <v>0.99383094339622668</v>
      </c>
      <c r="D44">
        <v>15.24732631578947</v>
      </c>
      <c r="E44">
        <v>13.291051598253276</v>
      </c>
      <c r="F44">
        <v>14.47554098360656</v>
      </c>
    </row>
    <row r="45" spans="1:6" x14ac:dyDescent="0.25">
      <c r="A45" s="6" t="s">
        <v>46</v>
      </c>
      <c r="B45" s="7" t="s">
        <v>49</v>
      </c>
      <c r="C45">
        <v>1.4103794716981133</v>
      </c>
      <c r="D45">
        <v>13.641286736842105</v>
      </c>
      <c r="E45">
        <v>10.905556401746724</v>
      </c>
      <c r="F45">
        <v>12.741245901639344</v>
      </c>
    </row>
    <row r="46" spans="1:6" x14ac:dyDescent="0.25">
      <c r="A46" s="4" t="s">
        <v>46</v>
      </c>
      <c r="B46" s="7" t="s">
        <v>50</v>
      </c>
      <c r="C46">
        <v>0.63676483516483517</v>
      </c>
      <c r="D46">
        <v>10.652020363636364</v>
      </c>
      <c r="E46">
        <v>12.777823384615385</v>
      </c>
      <c r="F46" s="8"/>
    </row>
    <row r="47" spans="1:6" x14ac:dyDescent="0.25">
      <c r="A47" s="4" t="s">
        <v>46</v>
      </c>
      <c r="B47" s="7" t="s">
        <v>51</v>
      </c>
      <c r="C47">
        <v>0.61612037193575664</v>
      </c>
      <c r="D47">
        <v>12.393819428571426</v>
      </c>
      <c r="E47">
        <v>13.574126769230769</v>
      </c>
      <c r="F47">
        <v>13.913566275449101</v>
      </c>
    </row>
    <row r="48" spans="1:6" x14ac:dyDescent="0.25">
      <c r="A48" s="4" t="s">
        <v>46</v>
      </c>
      <c r="B48" s="7" t="s">
        <v>52</v>
      </c>
      <c r="C48">
        <v>0.47567472527472532</v>
      </c>
      <c r="D48" s="8"/>
      <c r="E48">
        <v>12.424286769230772</v>
      </c>
      <c r="F48">
        <v>13.612280335329341</v>
      </c>
    </row>
    <row r="49" spans="1:6" x14ac:dyDescent="0.25">
      <c r="A49" s="4" t="s">
        <v>46</v>
      </c>
      <c r="B49" s="7" t="s">
        <v>53</v>
      </c>
      <c r="C49">
        <v>0.43776973795435348</v>
      </c>
      <c r="D49">
        <v>12.400177870129866</v>
      </c>
      <c r="E49">
        <v>13.400928000000002</v>
      </c>
      <c r="F49">
        <v>15.209586970059879</v>
      </c>
    </row>
    <row r="50" spans="1:6" x14ac:dyDescent="0.25">
      <c r="A50" s="4" t="s">
        <v>46</v>
      </c>
      <c r="B50" s="7" t="s">
        <v>54</v>
      </c>
      <c r="C50">
        <v>0.68039087066779369</v>
      </c>
      <c r="D50">
        <v>13.736946701298702</v>
      </c>
      <c r="E50">
        <v>13.845655384615384</v>
      </c>
      <c r="F50">
        <v>16.44234423952096</v>
      </c>
    </row>
    <row r="52" spans="1:6" x14ac:dyDescent="0.25">
      <c r="A52" s="9" t="s">
        <v>55</v>
      </c>
    </row>
    <row r="53" spans="1:6" x14ac:dyDescent="0.25">
      <c r="A53" t="s">
        <v>56</v>
      </c>
      <c r="B53" s="1" t="s">
        <v>57</v>
      </c>
      <c r="C53">
        <f>AVERAGE(C4,C5:C8,C9:C10,C11:C12,C13:C14,C15:C16,C17:C18)</f>
        <v>0.89541199675575989</v>
      </c>
      <c r="D53">
        <f>AVERAGE(D4,D5:D8,D9:D10,D11:D12,D13:D14,D15:D16,D17:D18)</f>
        <v>13.941048615096184</v>
      </c>
      <c r="E53">
        <f>AVERAGE(E4,E5:E8,E9:E10,E11:E12,E13:E14,E15:E16,E17:E18)</f>
        <v>12.839824900772589</v>
      </c>
      <c r="F53">
        <f>AVERAGE(F4,F5:F8,F9:F10,F11:F12,F13:F14,F15:F16,F17:F18)</f>
        <v>13.43013501426706</v>
      </c>
    </row>
    <row r="54" spans="1:6" x14ac:dyDescent="0.25">
      <c r="A54" t="s">
        <v>56</v>
      </c>
      <c r="B54" s="1" t="s">
        <v>58</v>
      </c>
      <c r="C54">
        <f>STDEV(C4,C5:C8,C9:C10,C11:C12,C13:C14,C15:C16,C17:C18)</f>
        <v>0.38500403904384889</v>
      </c>
      <c r="D54">
        <f>STDEV(D4,D5:D8,D9:D10,D11:D12,D13:D14,D15:D16,D17:D18)</f>
        <v>1.9805711415434795</v>
      </c>
      <c r="E54">
        <f>STDEV(E4,E5:E8,E9:E10,E11:E12,E13:E14,E15:E16,E17:E18)</f>
        <v>1.6490593695874081</v>
      </c>
      <c r="F54">
        <f>STDEV(F4,F5:F8,F9:F10,F11:F12,F13:F14,F15:F16,F17:F18)</f>
        <v>1.6036819619941676</v>
      </c>
    </row>
    <row r="55" spans="1:6" x14ac:dyDescent="0.25">
      <c r="A55" t="s">
        <v>56</v>
      </c>
      <c r="B55" s="1" t="s">
        <v>59</v>
      </c>
      <c r="C55">
        <f>(STDEV(C4,C5:C8,C9:C10,C11:C12,C13:C14,C15:C16,C17:C18)/SQRT((C56)))</f>
        <v>0.10678090800256439</v>
      </c>
      <c r="D55">
        <f>(STDEV(D4,D5:D8,D9:D10,D11:D12,D13:D14,D15:D16,D17:D18)/SQRT((D56)))</f>
        <v>0.51138126981179388</v>
      </c>
      <c r="E55">
        <f>(STDEV(E4,E5:E8,E9:E10,E11:E12,E13:E14,E15:E16,E17:E18)/SQRT((E56)))</f>
        <v>0.4257852983546222</v>
      </c>
      <c r="F55">
        <f>(STDEV(F4,F5:F8,F9:F10,F11:F12,F13:F14,F15:F16,F17:F18)/SQRT((F56)))</f>
        <v>0.41406890209444308</v>
      </c>
    </row>
    <row r="56" spans="1:6" x14ac:dyDescent="0.25">
      <c r="A56" t="s">
        <v>56</v>
      </c>
      <c r="B56" s="1" t="s">
        <v>60</v>
      </c>
      <c r="C56">
        <f>COUNT(C4,C5:C8,C9:C10,C11:C12,C13:C14,C15:C16,C17:C18)</f>
        <v>13</v>
      </c>
      <c r="D56">
        <f>COUNT(D4,D5:D8,D9:D10,D11:D12,D13:D14,D15:D16,D17:D18)</f>
        <v>15</v>
      </c>
      <c r="E56">
        <f>COUNT(E4,E5:E8,E9:E10,E11:E12,E13:E14,E15:E16,E17:E18)</f>
        <v>15</v>
      </c>
      <c r="F56">
        <f>COUNT(F4,F5:F8,F9:F10,F11:F12,F13:F14,F15:F16,F17:F18)</f>
        <v>15</v>
      </c>
    </row>
    <row r="58" spans="1:6" x14ac:dyDescent="0.25">
      <c r="A58" t="s">
        <v>61</v>
      </c>
      <c r="B58" s="1" t="s">
        <v>57</v>
      </c>
      <c r="C58">
        <f>AVERAGE(C20:C21,C22:C26,C27:C28,C29:C31,C32:C33,C34:C39,C40,C41)</f>
        <v>0.78798731466923988</v>
      </c>
      <c r="D58">
        <f>AVERAGE(D20:D21,D22:D26,D27:D28,D29:D31,D32:D33,D34:D39,D40,D41)</f>
        <v>13.42138522388616</v>
      </c>
      <c r="E58">
        <f>AVERAGE(E20:E21,E22:E26,E27:E28,E29:E31,E32:E33,E34:E39,E40,E41)</f>
        <v>12.516795455250582</v>
      </c>
      <c r="F58">
        <f>AVERAGE(F20:F21,F22:F26,F27:F28,F29:F31,F32:F33,F34:F39,F40,F41)</f>
        <v>13.779074976651538</v>
      </c>
    </row>
    <row r="59" spans="1:6" x14ac:dyDescent="0.25">
      <c r="A59" t="s">
        <v>61</v>
      </c>
      <c r="B59" s="1" t="s">
        <v>58</v>
      </c>
      <c r="C59">
        <f>STDEV(C20:C21,C22:C26,C27:C28,C29:C31,C32:C33,C34:C38,C39,C40,C41)</f>
        <v>0.32680703710345704</v>
      </c>
      <c r="D59">
        <f>STDEV(D20:D21,D22:D26,D27:D28,D29:D31,D32:D33,D34:D38,D39,D40,D41)</f>
        <v>2.2244543886925436</v>
      </c>
      <c r="E59">
        <f>STDEV(E20:E21,E22:E26,E27:E28,E29:E31,E32:E33,E34:E38,E39,E40,E41)</f>
        <v>1.6417836028409778</v>
      </c>
      <c r="F59">
        <f>STDEV(F20:F21,F22:F26,F27:F28,F29:F31,F32:F33,F34:F38,F39,F40,F41)</f>
        <v>2.3522606388312157</v>
      </c>
    </row>
    <row r="60" spans="1:6" x14ac:dyDescent="0.25">
      <c r="A60" t="s">
        <v>61</v>
      </c>
      <c r="B60" s="1" t="s">
        <v>59</v>
      </c>
      <c r="C60">
        <f>(STDEV(C20:C21,C22:C26,C27:C28,C29:C31,C32:C33,C34:C38,C39,C40,C41)/SQRT((C61)))</f>
        <v>7.1315142150992078E-2</v>
      </c>
      <c r="D60">
        <f>(STDEV(D20:D21,D22:D26,D27:D28,D29:D31,D32:D33,D34:D38,D39,D40,D41)/SQRT((D61)))</f>
        <v>0.47425526916963179</v>
      </c>
      <c r="E60">
        <f>(STDEV(E20:E21,E22:E26,E27:E28,E29:E31,E32:E33,E34:E38,E39,E40,E41)/SQRT((E61)))</f>
        <v>0.35002944022659149</v>
      </c>
      <c r="F60">
        <f>(STDEV(F20:F21,F22:F26,F27:F28,F29:F31,F32:F33,F34:F38,F39,F40,F41)/SQRT((F61)))</f>
        <v>0.53964560071229972</v>
      </c>
    </row>
    <row r="61" spans="1:6" x14ac:dyDescent="0.25">
      <c r="A61" t="s">
        <v>61</v>
      </c>
      <c r="B61" s="1" t="s">
        <v>60</v>
      </c>
      <c r="C61">
        <f>COUNT(C20:C21,C22:C26,C27:C28,C29:C31,C32:C33,C34:C38,C39,C40,C41)</f>
        <v>21</v>
      </c>
      <c r="D61">
        <f>COUNT(D20:D21,D22:D26,D27:D28,D29:D31,D32:D33,D34:D38,D39,D40,D41)</f>
        <v>22</v>
      </c>
      <c r="E61">
        <f>COUNT(E20:E21,E22:E26,E27:E28,E29:E31,E32:E33,E34:E38,E39,E40,E41)</f>
        <v>22</v>
      </c>
      <c r="F61">
        <f>COUNT(F20:F21,F22:F26,F27:F28,F29:F31,F32:F33,F34:F38,F39,F40,F41)</f>
        <v>19</v>
      </c>
    </row>
    <row r="63" spans="1:6" x14ac:dyDescent="0.25">
      <c r="A63" t="s">
        <v>46</v>
      </c>
      <c r="B63" s="7" t="s">
        <v>57</v>
      </c>
      <c r="C63">
        <f>AVERAGE(C43:C44,C45,C46:C48,C49:C50)</f>
        <v>0.79534742611524922</v>
      </c>
      <c r="D63">
        <f>AVERAGE(D43:D44,D45,D46:D48,D49:D50)</f>
        <v>13.202302530143541</v>
      </c>
      <c r="E63">
        <f>AVERAGE(E43:E44,E45,E46:E48,E49:E50)</f>
        <v>12.572411106147131</v>
      </c>
      <c r="F63">
        <f>AVERAGE(F43:F44,F45,F46:F48,F49:F50)</f>
        <v>14.388342030543129</v>
      </c>
    </row>
    <row r="64" spans="1:6" x14ac:dyDescent="0.25">
      <c r="A64" t="s">
        <v>46</v>
      </c>
      <c r="B64" s="7" t="s">
        <v>58</v>
      </c>
      <c r="C64">
        <f>STDEV(C43:C44,C45,C46:C48,C49:C50)</f>
        <v>0.34192130404390558</v>
      </c>
      <c r="D64">
        <f>STDEV(D43:D44,D45,D46:D48,D49:D50)</f>
        <v>1.5147259896724929</v>
      </c>
      <c r="E64">
        <f>STDEV(E43:E44,E45,E46:E48,E49:E50)</f>
        <v>1.2853787264413312</v>
      </c>
      <c r="F64">
        <f>STDEV(F43:F44,F45,F46:F48,F49:F50)</f>
        <v>1.1864332597029055</v>
      </c>
    </row>
    <row r="65" spans="1:6" x14ac:dyDescent="0.25">
      <c r="A65" t="s">
        <v>46</v>
      </c>
      <c r="B65" s="7" t="s">
        <v>59</v>
      </c>
      <c r="C65">
        <f>(STDEV(C43:C44,C45,C46:C48,C49:C50)/SQRT((C66)))</f>
        <v>0.12088743636079646</v>
      </c>
      <c r="D65">
        <f>(STDEV(D43:D44,D45,D46:D48,D49:D50)/SQRT((D66)))</f>
        <v>0.57251261043994395</v>
      </c>
      <c r="E65">
        <f>(STDEV(E43:E44,E45,E46:E48,E49:E50)/SQRT((E66)))</f>
        <v>0.45445000692979676</v>
      </c>
      <c r="F65">
        <f>(STDEV(F43:F44,F45,F46:F48,F49:F50)/SQRT((F66)))</f>
        <v>0.44842962176422829</v>
      </c>
    </row>
    <row r="66" spans="1:6" x14ac:dyDescent="0.25">
      <c r="A66" t="s">
        <v>46</v>
      </c>
      <c r="B66" s="7" t="s">
        <v>60</v>
      </c>
      <c r="C66">
        <f>COUNT(C43:C44,C45,C46:C48,C49:C50)</f>
        <v>8</v>
      </c>
      <c r="D66">
        <f>COUNT(D43:D44,D45,D46:D48,D49:D50)</f>
        <v>7</v>
      </c>
      <c r="E66">
        <f>COUNT(E43:E44,E45,E46:E48,E49:E50)</f>
        <v>8</v>
      </c>
      <c r="F66">
        <f>COUNT(F43:F44,F45,F46:F48,F49:F50)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Samuel</dc:creator>
  <cp:lastModifiedBy>Walton, Samuel</cp:lastModifiedBy>
  <dcterms:created xsi:type="dcterms:W3CDTF">2024-03-06T16:57:21Z</dcterms:created>
  <dcterms:modified xsi:type="dcterms:W3CDTF">2024-03-06T16:58:48Z</dcterms:modified>
</cp:coreProperties>
</file>