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h Phan\Dropbox\WORK\Knox Folder\Vinh's\Data Warehouse\"/>
    </mc:Choice>
  </mc:AlternateContent>
  <bookViews>
    <workbookView xWindow="0" yWindow="0" windowWidth="19200" windowHeight="8415" activeTab="1" xr2:uid="{31FE1CF6-4CB4-443A-9B8E-CC6085B99D96}"/>
  </bookViews>
  <sheets>
    <sheet name="Overview" sheetId="2" r:id="rId1"/>
    <sheet name="Tasks Schedule" sheetId="3" r:id="rId2"/>
    <sheet name="Checklist" sheetId="4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3" l="1"/>
  <c r="I72" i="3"/>
  <c r="I73" i="3"/>
  <c r="I75" i="3"/>
  <c r="F71" i="3"/>
  <c r="F72" i="3"/>
  <c r="F73" i="3"/>
  <c r="F74" i="3"/>
  <c r="I74" i="3" s="1"/>
  <c r="F75" i="3"/>
  <c r="E75" i="3"/>
  <c r="E72" i="3"/>
  <c r="E73" i="3" s="1"/>
  <c r="E74" i="3" s="1"/>
  <c r="E51" i="3"/>
  <c r="F51" i="3" s="1"/>
  <c r="I51" i="3" s="1"/>
  <c r="F37" i="3"/>
  <c r="I37" i="3" s="1"/>
  <c r="F38" i="3"/>
  <c r="I38" i="3" s="1"/>
  <c r="F39" i="3"/>
  <c r="I39" i="3" s="1"/>
  <c r="F40" i="3"/>
  <c r="I40" i="3" s="1"/>
  <c r="F41" i="3"/>
  <c r="I41" i="3" s="1"/>
  <c r="F42" i="3"/>
  <c r="I42" i="3" s="1"/>
  <c r="F43" i="3"/>
  <c r="I43" i="3" s="1"/>
  <c r="F44" i="3"/>
  <c r="I44" i="3" s="1"/>
  <c r="F45" i="3"/>
  <c r="I45" i="3" s="1"/>
  <c r="F46" i="3"/>
  <c r="I46" i="3" s="1"/>
  <c r="F47" i="3"/>
  <c r="I47" i="3" s="1"/>
  <c r="E32" i="3"/>
  <c r="G76" i="3"/>
  <c r="G68" i="3"/>
  <c r="G62" i="3"/>
  <c r="G55" i="3"/>
  <c r="G48" i="3"/>
  <c r="G29" i="3"/>
  <c r="F22" i="3"/>
  <c r="E52" i="3" l="1"/>
  <c r="E33" i="3"/>
  <c r="E34" i="3" s="1"/>
  <c r="F32" i="3"/>
  <c r="I32" i="3" s="1"/>
  <c r="E71" i="3"/>
  <c r="E65" i="3"/>
  <c r="E58" i="3"/>
  <c r="F31" i="3"/>
  <c r="I31" i="3" s="1"/>
  <c r="G23" i="3"/>
  <c r="E26" i="3"/>
  <c r="E53" i="3" l="1"/>
  <c r="F52" i="3"/>
  <c r="I52" i="3" s="1"/>
  <c r="F70" i="3"/>
  <c r="I70" i="3" s="1"/>
  <c r="F33" i="3"/>
  <c r="I33" i="3" s="1"/>
  <c r="E35" i="3"/>
  <c r="F34" i="3"/>
  <c r="I34" i="3" s="1"/>
  <c r="E66" i="3"/>
  <c r="F65" i="3"/>
  <c r="I65" i="3" s="1"/>
  <c r="F64" i="3"/>
  <c r="I64" i="3" s="1"/>
  <c r="E59" i="3"/>
  <c r="F58" i="3"/>
  <c r="I58" i="3" s="1"/>
  <c r="F57" i="3"/>
  <c r="I57" i="3" s="1"/>
  <c r="F50" i="3"/>
  <c r="I50" i="3" s="1"/>
  <c r="F25" i="3"/>
  <c r="I25" i="3" s="1"/>
  <c r="F26" i="3"/>
  <c r="I26" i="3" s="1"/>
  <c r="E27" i="3"/>
  <c r="C6" i="4"/>
  <c r="C7" i="4" s="1"/>
  <c r="E54" i="3" l="1"/>
  <c r="F54" i="3" s="1"/>
  <c r="I54" i="3" s="1"/>
  <c r="F53" i="3"/>
  <c r="I53" i="3" s="1"/>
  <c r="F35" i="3"/>
  <c r="I35" i="3" s="1"/>
  <c r="G77" i="3"/>
  <c r="E67" i="3"/>
  <c r="F67" i="3" s="1"/>
  <c r="I67" i="3" s="1"/>
  <c r="F66" i="3"/>
  <c r="I66" i="3" s="1"/>
  <c r="E60" i="3"/>
  <c r="F59" i="3"/>
  <c r="I59" i="3" s="1"/>
  <c r="F27" i="3"/>
  <c r="I27" i="3" s="1"/>
  <c r="E28" i="3"/>
  <c r="F28" i="3" s="1"/>
  <c r="I28" i="3" s="1"/>
  <c r="D6" i="4"/>
  <c r="F60" i="3" l="1"/>
  <c r="I60" i="3" s="1"/>
  <c r="E61" i="3"/>
  <c r="F61" i="3" s="1"/>
  <c r="I61" i="3" s="1"/>
  <c r="F36" i="3"/>
  <c r="I36" i="3" s="1"/>
  <c r="E6" i="4"/>
  <c r="D7" i="4"/>
  <c r="F6" i="4" l="1"/>
  <c r="E7" i="4"/>
  <c r="F7" i="4" l="1"/>
  <c r="G6" i="4"/>
  <c r="H6" i="4" l="1"/>
  <c r="G7" i="4"/>
  <c r="I6" i="4" l="1"/>
  <c r="H7" i="4"/>
  <c r="J6" i="4" l="1"/>
  <c r="I7" i="4"/>
  <c r="J7" i="4" l="1"/>
  <c r="K6" i="4"/>
  <c r="K7" i="4" l="1"/>
  <c r="L6" i="4"/>
  <c r="M6" i="4" l="1"/>
  <c r="L7" i="4"/>
  <c r="N6" i="4" l="1"/>
  <c r="M7" i="4"/>
  <c r="N7" i="4" l="1"/>
  <c r="O6" i="4"/>
  <c r="O7" i="4" l="1"/>
  <c r="P6" i="4"/>
  <c r="Q6" i="4" l="1"/>
  <c r="P7" i="4"/>
  <c r="R6" i="4" l="1"/>
  <c r="Q7" i="4"/>
  <c r="R7" i="4" l="1"/>
  <c r="S6" i="4"/>
  <c r="T6" i="4" l="1"/>
  <c r="S7" i="4"/>
  <c r="U6" i="4" l="1"/>
  <c r="T7" i="4"/>
  <c r="V6" i="4" l="1"/>
  <c r="V7" i="4" s="1"/>
  <c r="U7" i="4"/>
  <c r="F9" i="3" l="1"/>
  <c r="E10" i="3" s="1"/>
  <c r="F10" i="3" s="1"/>
  <c r="A8" i="3"/>
  <c r="A9" i="3" s="1"/>
  <c r="A10" i="3" s="1"/>
  <c r="A11" i="3" s="1"/>
  <c r="A12" i="3" s="1"/>
  <c r="A13" i="3" s="1"/>
  <c r="A14" i="3" s="1"/>
  <c r="A15" i="3" s="1"/>
  <c r="J4" i="3"/>
  <c r="J7" i="3" s="1"/>
  <c r="B18" i="2"/>
  <c r="B17" i="2"/>
  <c r="E11" i="3" l="1"/>
  <c r="F11" i="3" s="1"/>
  <c r="A16" i="3"/>
  <c r="A17" i="3" s="1"/>
  <c r="A18" i="3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J5" i="3"/>
  <c r="J6" i="3"/>
  <c r="K4" i="3"/>
  <c r="I10" i="3"/>
  <c r="I9" i="3"/>
  <c r="F12" i="3" l="1"/>
  <c r="I12" i="3" s="1"/>
  <c r="I11" i="3"/>
  <c r="A19" i="3"/>
  <c r="A20" i="3" s="1"/>
  <c r="K7" i="3"/>
  <c r="L4" i="3"/>
  <c r="E13" i="3" l="1"/>
  <c r="F13" i="3" s="1"/>
  <c r="I13" i="3" s="1"/>
  <c r="A21" i="3"/>
  <c r="A22" i="3" s="1"/>
  <c r="L7" i="3"/>
  <c r="M4" i="3"/>
  <c r="E14" i="3" l="1"/>
  <c r="F14" i="3" s="1"/>
  <c r="I14" i="3" s="1"/>
  <c r="A23" i="3"/>
  <c r="A24" i="3" s="1"/>
  <c r="A25" i="3" s="1"/>
  <c r="A26" i="3" s="1"/>
  <c r="A27" i="3" s="1"/>
  <c r="A28" i="3" s="1"/>
  <c r="A29" i="3" s="1"/>
  <c r="A30" i="3" s="1"/>
  <c r="A31" i="3" s="1"/>
  <c r="M7" i="3"/>
  <c r="N4" i="3"/>
  <c r="A32" i="3" l="1"/>
  <c r="A33" i="3" s="1"/>
  <c r="A34" i="3" s="1"/>
  <c r="E15" i="3"/>
  <c r="F15" i="3" s="1"/>
  <c r="I15" i="3" s="1"/>
  <c r="N7" i="3"/>
  <c r="O4" i="3"/>
  <c r="A35" i="3" l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E16" i="3"/>
  <c r="F16" i="3" s="1"/>
  <c r="I16" i="3" s="1"/>
  <c r="F17" i="3"/>
  <c r="O7" i="3"/>
  <c r="P4" i="3"/>
  <c r="A49" i="3" l="1"/>
  <c r="A50" i="3" s="1"/>
  <c r="A51" i="3" s="1"/>
  <c r="E18" i="3"/>
  <c r="F18" i="3" s="1"/>
  <c r="I17" i="3"/>
  <c r="P7" i="3"/>
  <c r="Q4" i="3"/>
  <c r="A52" i="3" l="1"/>
  <c r="A53" i="3" s="1"/>
  <c r="A54" i="3" s="1"/>
  <c r="A55" i="3" s="1"/>
  <c r="A56" i="3" s="1"/>
  <c r="A57" i="3" s="1"/>
  <c r="A58" i="3" s="1"/>
  <c r="A59" i="3" s="1"/>
  <c r="A60" i="3" s="1"/>
  <c r="E19" i="3"/>
  <c r="F19" i="3" s="1"/>
  <c r="I18" i="3"/>
  <c r="Q6" i="3"/>
  <c r="Q7" i="3"/>
  <c r="Q5" i="3"/>
  <c r="R4" i="3"/>
  <c r="A61" i="3" l="1"/>
  <c r="A62" i="3" s="1"/>
  <c r="A63" i="3" s="1"/>
  <c r="A64" i="3" s="1"/>
  <c r="A65" i="3" s="1"/>
  <c r="A66" i="3" s="1"/>
  <c r="A67" i="3" s="1"/>
  <c r="A68" i="3" s="1"/>
  <c r="A69" i="3" s="1"/>
  <c r="A70" i="3" s="1"/>
  <c r="F20" i="3"/>
  <c r="I19" i="3"/>
  <c r="R7" i="3"/>
  <c r="S4" i="3"/>
  <c r="A71" i="3" l="1"/>
  <c r="A72" i="3" s="1"/>
  <c r="A73" i="3" s="1"/>
  <c r="A74" i="3" s="1"/>
  <c r="A75" i="3" s="1"/>
  <c r="A76" i="3" s="1"/>
  <c r="E21" i="3"/>
  <c r="F21" i="3" s="1"/>
  <c r="I20" i="3"/>
  <c r="S7" i="3"/>
  <c r="T4" i="3"/>
  <c r="I21" i="3" l="1"/>
  <c r="T7" i="3"/>
  <c r="U4" i="3"/>
  <c r="I22" i="3" l="1"/>
  <c r="U7" i="3"/>
  <c r="V4" i="3"/>
  <c r="V7" i="3" l="1"/>
  <c r="W4" i="3"/>
  <c r="W7" i="3" l="1"/>
  <c r="X4" i="3"/>
  <c r="X7" i="3" l="1"/>
  <c r="X6" i="3"/>
  <c r="X5" i="3"/>
  <c r="Y4" i="3"/>
  <c r="Y7" i="3" l="1"/>
  <c r="Z4" i="3"/>
  <c r="AA4" i="3" l="1"/>
  <c r="Z7" i="3"/>
  <c r="AA7" i="3" l="1"/>
  <c r="AB4" i="3"/>
  <c r="AB7" i="3" l="1"/>
  <c r="AC4" i="3"/>
  <c r="AC7" i="3" l="1"/>
  <c r="AD4" i="3"/>
  <c r="AD7" i="3" l="1"/>
  <c r="AE4" i="3"/>
  <c r="AF4" i="3" l="1"/>
  <c r="AE6" i="3"/>
  <c r="AE5" i="3"/>
  <c r="AE7" i="3"/>
  <c r="AF7" i="3" l="1"/>
  <c r="AG4" i="3"/>
  <c r="AG7" i="3" l="1"/>
  <c r="AH4" i="3"/>
  <c r="AH7" i="3" l="1"/>
  <c r="AI4" i="3"/>
  <c r="AI7" i="3" l="1"/>
  <c r="AJ4" i="3"/>
  <c r="AJ7" i="3" l="1"/>
  <c r="AK4" i="3"/>
  <c r="AK7" i="3" l="1"/>
  <c r="AL4" i="3"/>
  <c r="AM4" i="3" l="1"/>
  <c r="AL7" i="3"/>
  <c r="AL6" i="3"/>
  <c r="AL5" i="3"/>
  <c r="AM7" i="3" l="1"/>
  <c r="AN4" i="3"/>
  <c r="AN7" i="3" l="1"/>
  <c r="AO4" i="3"/>
  <c r="AO7" i="3" l="1"/>
  <c r="AP4" i="3"/>
  <c r="AP7" i="3" l="1"/>
  <c r="AQ4" i="3"/>
  <c r="AQ7" i="3" l="1"/>
  <c r="AR4" i="3"/>
  <c r="AR7" i="3" l="1"/>
  <c r="AS4" i="3"/>
  <c r="AS5" i="3" l="1"/>
  <c r="AS7" i="3"/>
  <c r="AT4" i="3"/>
  <c r="AS6" i="3"/>
  <c r="AT7" i="3" l="1"/>
  <c r="AU4" i="3"/>
  <c r="AU7" i="3" l="1"/>
  <c r="AV4" i="3"/>
  <c r="AV7" i="3" l="1"/>
  <c r="AW4" i="3"/>
  <c r="AW7" i="3" l="1"/>
  <c r="AX4" i="3"/>
  <c r="AX7" i="3" l="1"/>
  <c r="AY4" i="3"/>
  <c r="AY7" i="3" l="1"/>
  <c r="AZ4" i="3"/>
  <c r="AZ5" i="3" l="1"/>
  <c r="AZ6" i="3"/>
  <c r="BA4" i="3"/>
  <c r="AZ7" i="3"/>
  <c r="BA7" i="3" l="1"/>
  <c r="BB4" i="3"/>
  <c r="BC4" i="3" l="1"/>
  <c r="BB7" i="3"/>
  <c r="BC7" i="3" l="1"/>
  <c r="BD4" i="3"/>
  <c r="BD7" i="3" l="1"/>
  <c r="BE4" i="3"/>
  <c r="BE7" i="3" l="1"/>
  <c r="BF4" i="3"/>
  <c r="BF7" i="3" l="1"/>
  <c r="BG4" i="3"/>
  <c r="BH4" i="3" l="1"/>
  <c r="BG6" i="3"/>
  <c r="BG5" i="3"/>
  <c r="BG7" i="3"/>
  <c r="BI4" i="3" l="1"/>
  <c r="BH7" i="3"/>
  <c r="BI7" i="3" l="1"/>
  <c r="BJ4" i="3"/>
  <c r="BJ7" i="3" l="1"/>
  <c r="BK4" i="3"/>
  <c r="BK7" i="3" l="1"/>
  <c r="BL4" i="3"/>
  <c r="BL7" i="3" l="1"/>
  <c r="BM4" i="3"/>
  <c r="BN4" i="3" s="1"/>
  <c r="BN5" i="3" l="1"/>
  <c r="BN6" i="3"/>
  <c r="BN7" i="3"/>
  <c r="BO4" i="3"/>
  <c r="BM7" i="3"/>
  <c r="BO7" i="3" l="1"/>
  <c r="BP4" i="3"/>
  <c r="BP7" i="3" l="1"/>
  <c r="BQ4" i="3"/>
  <c r="BR4" i="3" l="1"/>
  <c r="BQ7" i="3"/>
  <c r="BR7" i="3" l="1"/>
  <c r="BS4" i="3"/>
  <c r="BS7" i="3" l="1"/>
  <c r="BT4" i="3"/>
  <c r="BT7" i="3" l="1"/>
  <c r="BU4" i="3"/>
  <c r="BU7" i="3" l="1"/>
  <c r="BV4" i="3"/>
  <c r="BU6" i="3"/>
  <c r="BU5" i="3"/>
  <c r="BV7" i="3" l="1"/>
  <c r="BW4" i="3"/>
  <c r="BX4" i="3" l="1"/>
  <c r="BW7" i="3"/>
  <c r="BX7" i="3" l="1"/>
  <c r="BY4" i="3"/>
  <c r="BZ4" i="3" l="1"/>
  <c r="BY7" i="3"/>
  <c r="BZ7" i="3" l="1"/>
  <c r="CA4" i="3"/>
  <c r="CA7" i="3" l="1"/>
  <c r="CB4" i="3"/>
  <c r="CC4" i="3" l="1"/>
  <c r="CB7" i="3"/>
  <c r="CB5" i="3"/>
  <c r="CB6" i="3"/>
  <c r="CC7" i="3" l="1"/>
  <c r="CD4" i="3"/>
  <c r="CD7" i="3" l="1"/>
  <c r="CE4" i="3"/>
  <c r="CE7" i="3" l="1"/>
  <c r="CF4" i="3"/>
  <c r="CG4" i="3" l="1"/>
  <c r="CF7" i="3"/>
  <c r="CG7" i="3" l="1"/>
  <c r="CH4" i="3"/>
  <c r="CH7" i="3" l="1"/>
  <c r="CI4" i="3"/>
  <c r="CI5" i="3" l="1"/>
  <c r="CI7" i="3"/>
  <c r="CJ4" i="3"/>
  <c r="CI6" i="3"/>
  <c r="CK4" i="3" l="1"/>
  <c r="CJ7" i="3"/>
  <c r="CL4" i="3" l="1"/>
  <c r="CK7" i="3"/>
  <c r="CL7" i="3" l="1"/>
  <c r="CM4" i="3"/>
  <c r="CN4" i="3" l="1"/>
  <c r="CM7" i="3"/>
  <c r="CO4" i="3" l="1"/>
  <c r="CO7" i="3" s="1"/>
  <c r="CN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7" authorId="0" shapeId="0" xr:uid="{D43EC2B5-E4F5-473B-AB41-D5C1D69FD0BC}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 shapeId="0" xr:uid="{FB762E36-8DAA-49CF-9719-934194B7E8C0}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7" authorId="0" shapeId="0" xr:uid="{357481DF-5ED2-40CF-A401-0F77EB6AF6D9}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 xr:uid="{EFC4F1C7-797F-4E63-9936-D188D208F0A4}">
      <text>
        <r>
          <rPr>
            <b/>
            <sz val="8"/>
            <color indexed="81"/>
            <rFont val="Tahoma"/>
            <family val="2"/>
          </rPr>
          <t xml:space="preserve">Predecessor Tasks:
</t>
        </r>
        <r>
          <rPr>
            <sz val="8"/>
            <color indexed="81"/>
            <rFont val="Tahoma"/>
            <family val="2"/>
          </rPr>
          <t>You can use this column to enter the WBS of a predecessor for reference. The PRO version includes template rows that allow you to automatically calculate the Start Date based on the Predecessor.</t>
        </r>
      </text>
    </comment>
    <comment ref="E7" authorId="0" shapeId="0" xr:uid="{EFA81116-7DAD-4061-A1E6-D8073C982A56}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G7" authorId="0" shapeId="0" xr:uid="{78ACF2E4-1DB1-4244-84BC-46536FACCA7A}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7" authorId="0" shapeId="0" xr:uid="{2F5058CB-D2E4-4DA5-AB63-C633C24CABCE}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7" authorId="0" shapeId="0" xr:uid="{F53FF189-A0EA-4723-A0FE-13F9D9A798F3}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<sst xmlns="http://schemas.openxmlformats.org/spreadsheetml/2006/main" count="129" uniqueCount="107">
  <si>
    <t>Phase</t>
  </si>
  <si>
    <t>Design Metadata_Box</t>
  </si>
  <si>
    <t>Note:</t>
  </si>
  <si>
    <t>Start Date</t>
  </si>
  <si>
    <t>Project Schedule</t>
  </si>
  <si>
    <t>Data Warehouse Timeline</t>
  </si>
  <si>
    <t>An overview of timeframe for the project</t>
  </si>
  <si>
    <t>This is a timeline estimation for 2 months since 1st August, 2017</t>
  </si>
  <si>
    <t>Data Warehouse</t>
  </si>
  <si>
    <t>Please note that the time could be changed and expanded during the process</t>
  </si>
  <si>
    <t>Project Lead:</t>
  </si>
  <si>
    <t>Project Start Date:</t>
  </si>
  <si>
    <t>Display Week:</t>
  </si>
  <si>
    <t>WBS</t>
  </si>
  <si>
    <t>Task</t>
  </si>
  <si>
    <t>Lead</t>
  </si>
  <si>
    <t>Prede
cessor</t>
  </si>
  <si>
    <t>Start</t>
  </si>
  <si>
    <t>End</t>
  </si>
  <si>
    <t>Cal. Days</t>
  </si>
  <si>
    <t>%
Done</t>
  </si>
  <si>
    <t>Work Days</t>
  </si>
  <si>
    <t>[Name]</t>
  </si>
  <si>
    <t>Data Warehouse Task Schedule</t>
  </si>
  <si>
    <t>Autumn Group</t>
  </si>
  <si>
    <t>Start Week</t>
  </si>
  <si>
    <t>Week</t>
  </si>
  <si>
    <t>Starting</t>
  </si>
  <si>
    <t>Notes</t>
  </si>
  <si>
    <t>One</t>
  </si>
  <si>
    <t>Two</t>
  </si>
  <si>
    <t>Three</t>
  </si>
  <si>
    <t>Project Checklist</t>
  </si>
  <si>
    <t>Four</t>
  </si>
  <si>
    <t>Five</t>
  </si>
  <si>
    <t>Project Estimation</t>
  </si>
  <si>
    <t>560 hours</t>
  </si>
  <si>
    <t>Project Schedule Diagram</t>
  </si>
  <si>
    <t>W1</t>
  </si>
  <si>
    <t>W2</t>
  </si>
  <si>
    <t>W3</t>
  </si>
  <si>
    <t>W4</t>
  </si>
  <si>
    <t>W5</t>
  </si>
  <si>
    <t>Alex Fung</t>
  </si>
  <si>
    <t>Total hours (8 hours/day)</t>
  </si>
  <si>
    <t>Phase 1</t>
  </si>
  <si>
    <t>Phase 2</t>
  </si>
  <si>
    <t>Phase 3</t>
  </si>
  <si>
    <t>Phase 4</t>
  </si>
  <si>
    <t>Phase 5</t>
  </si>
  <si>
    <t>Phase 6</t>
  </si>
  <si>
    <t>Phase 7</t>
  </si>
  <si>
    <t>Install software</t>
  </si>
  <si>
    <t>Local transfer testing</t>
  </si>
  <si>
    <t>Setup network, rct</t>
  </si>
  <si>
    <t>Design ERD for Lots</t>
  </si>
  <si>
    <t>Design ERD for Fred RMS</t>
  </si>
  <si>
    <t>Design ERD for Fred Dispense</t>
  </si>
  <si>
    <t>Setup trello, and documents</t>
  </si>
  <si>
    <t>Log auditting, xml configuration research</t>
  </si>
  <si>
    <t>Research SQLServer Edition, Scheduler</t>
  </si>
  <si>
    <t>Draw ERD, Logical, Physical diagrams, User Guide</t>
  </si>
  <si>
    <t>Design SSIS for Lots</t>
  </si>
  <si>
    <t>Design SSIS for Fred RMS</t>
  </si>
  <si>
    <t>Design SSIS for Fred Dispense</t>
  </si>
  <si>
    <t>Design Stage database</t>
  </si>
  <si>
    <t>Deploy Stage, schedule backups</t>
  </si>
  <si>
    <t>Design the backup for incident</t>
  </si>
  <si>
    <t>How to investigate if data is not consistent</t>
  </si>
  <si>
    <t>Total Project Hours</t>
  </si>
  <si>
    <t>Draw ERD for NDS</t>
  </si>
  <si>
    <t>Design NDS database</t>
  </si>
  <si>
    <t>Select relevant tables from Lots</t>
  </si>
  <si>
    <t>Select relevant tables from Fred RMS</t>
  </si>
  <si>
    <t>Select relevant tables from Fred Office</t>
  </si>
  <si>
    <t>Select relevant tables from Fred Dispense</t>
  </si>
  <si>
    <t>Have a consultancy with Hailey for Sales reports</t>
  </si>
  <si>
    <t>Have a consultancy with Hailey for Inventory reports</t>
  </si>
  <si>
    <t>Have a consultancy with Hailey for Customer reports</t>
  </si>
  <si>
    <t>Build Fact &amp; Dimension</t>
  </si>
  <si>
    <t>Design Face &amp; Dimension</t>
  </si>
  <si>
    <t>Review Fact &amp; Dimension with Hailey</t>
  </si>
  <si>
    <t>Design audtting &amp; backup plan for NDS</t>
  </si>
  <si>
    <t>Review the streaming data at 2 stories</t>
  </si>
  <si>
    <t>Install software for 2 more stories</t>
  </si>
  <si>
    <t>Reivew the the total data, ensure the accuracy</t>
  </si>
  <si>
    <t>Catch-up at the end of rough 1</t>
  </si>
  <si>
    <t>Extract data for Inventory reports</t>
  </si>
  <si>
    <t>Extract data for Sales DDS (OTC &amp; Script)</t>
  </si>
  <si>
    <t>Extract data for Membership reports</t>
  </si>
  <si>
    <t>Catch-up with Nam for Marketing measurement (*)</t>
  </si>
  <si>
    <t>Ask Haikey for a sample customers report</t>
  </si>
  <si>
    <t>Convert Tableau using SQL Server as a data source</t>
  </si>
  <si>
    <t>Deploy the sample reports</t>
  </si>
  <si>
    <t>Setup the Tableau Server</t>
  </si>
  <si>
    <t>Configure the server</t>
  </si>
  <si>
    <t>Convert Memership reports</t>
  </si>
  <si>
    <t>Upload to Tableau</t>
  </si>
  <si>
    <t>How to schedule daily reports automatically</t>
  </si>
  <si>
    <t>Create a new report</t>
  </si>
  <si>
    <t>Schedule it and verify</t>
  </si>
  <si>
    <t>Review Boxes, Staging, and NDS</t>
  </si>
  <si>
    <t>Write down the User Guide</t>
  </si>
  <si>
    <t>Review Tableau before rolling out</t>
  </si>
  <si>
    <t>Propose a Membership front-page</t>
  </si>
  <si>
    <t>Catch-up and roll out</t>
  </si>
  <si>
    <t>Installation (all stories)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</si>
</sst>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mmm"/>
    <numFmt numFmtId="165" formatCode="m/d/yyyy\ \(dddd\)"/>
    <numFmt numFmtId="166" formatCode="m\ /\ d\ /\ yy"/>
    <numFmt numFmtId="167" formatCode="ddd\ m/dd/yy"/>
    <numFmt numFmtId="168" formatCode="[$-409]mmm\ d\,\ yyyy;@"/>
    <numFmt numFmtId="169" formatCode="d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Verdana"/>
      <family val="2"/>
    </font>
    <font>
      <sz val="10"/>
      <name val="Arial"/>
      <family val="2"/>
    </font>
    <font>
      <i/>
      <sz val="10"/>
      <name val="Verdana"/>
      <family val="2"/>
    </font>
    <font>
      <u/>
      <sz val="8"/>
      <color indexed="12"/>
      <name val="Arial"/>
      <family val="2"/>
    </font>
    <font>
      <sz val="10"/>
      <name val="Verdana"/>
      <family val="2"/>
    </font>
    <font>
      <sz val="8"/>
      <name val="Tahoma"/>
      <family val="2"/>
    </font>
    <font>
      <b/>
      <i/>
      <sz val="10"/>
      <name val="Verdana"/>
      <family val="2"/>
    </font>
    <font>
      <b/>
      <sz val="16"/>
      <color indexed="48"/>
      <name val="Arial"/>
      <family val="2"/>
    </font>
    <font>
      <b/>
      <sz val="12"/>
      <name val="Arial"/>
      <family val="2"/>
    </font>
    <font>
      <b/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4"/>
      <color theme="4" tint="-0.499984740745262"/>
      <name val="Arial"/>
      <family val="2"/>
    </font>
    <font>
      <sz val="14"/>
      <color indexed="56"/>
      <name val="Arial"/>
      <family val="2"/>
    </font>
    <font>
      <i/>
      <sz val="8"/>
      <color theme="0" tint="-0.249977111117893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i/>
      <sz val="9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i/>
      <sz val="9"/>
      <color rgb="FF000000"/>
      <name val="Arial"/>
      <family val="2"/>
    </font>
    <font>
      <b/>
      <i/>
      <sz val="8"/>
      <color indexed="81"/>
      <name val="Tahoma"/>
      <family val="2"/>
    </font>
    <font>
      <sz val="20"/>
      <color indexed="56"/>
      <name val="Arial"/>
      <family val="2"/>
    </font>
    <font>
      <sz val="11"/>
      <name val="Arial"/>
      <family val="2"/>
    </font>
    <font>
      <sz val="20"/>
      <color theme="1" tint="0.249977111117893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4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4" tint="-0.249977111117893"/>
      <name val="Trebuchet MS"/>
      <family val="2"/>
    </font>
    <font>
      <sz val="11"/>
      <color theme="4" tint="-0.249977111117893"/>
      <name val="Trebuchet MS"/>
      <family val="2"/>
    </font>
    <font>
      <b/>
      <sz val="8"/>
      <name val="Arial"/>
      <family val="2"/>
    </font>
    <font>
      <b/>
      <sz val="10"/>
      <color rgb="FFFF0000"/>
      <name val="Verdana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9FF99"/>
      </patternFill>
    </fill>
    <fill>
      <patternFill patternType="solid">
        <fgColor theme="0"/>
        <bgColor rgb="FFD6F4D9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23"/>
      </right>
      <top style="thin">
        <color indexed="64"/>
      </top>
      <bottom/>
      <diagonal/>
    </border>
    <border>
      <left style="dashed">
        <color indexed="23"/>
      </left>
      <right style="dashed">
        <color indexed="23"/>
      </right>
      <top style="thin">
        <color indexed="64"/>
      </top>
      <bottom/>
      <diagonal/>
    </border>
    <border>
      <left style="thin">
        <color indexed="64"/>
      </left>
      <right style="dashed">
        <color indexed="23"/>
      </right>
      <top/>
      <bottom style="thin">
        <color indexed="64"/>
      </bottom>
      <diagonal/>
    </border>
    <border>
      <left style="dashed">
        <color indexed="23"/>
      </left>
      <right style="dashed">
        <color indexed="23"/>
      </right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24994659260841701"/>
      </top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medium">
        <color theme="0" tint="-0.499984740745262"/>
      </bottom>
      <diagonal/>
    </border>
    <border>
      <left/>
      <right/>
      <top style="thin">
        <color indexed="22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175">
    <xf numFmtId="0" fontId="0" fillId="0" borderId="0" xfId="0"/>
    <xf numFmtId="0" fontId="3" fillId="5" borderId="0" xfId="0" applyFont="1" applyFill="1"/>
    <xf numFmtId="0" fontId="0" fillId="5" borderId="0" xfId="0" applyFill="1"/>
    <xf numFmtId="0" fontId="4" fillId="5" borderId="0" xfId="4" applyFill="1"/>
    <xf numFmtId="0" fontId="5" fillId="5" borderId="0" xfId="0" applyFont="1" applyFill="1"/>
    <xf numFmtId="0" fontId="6" fillId="5" borderId="0" xfId="3" applyFont="1" applyFill="1" applyAlignment="1" applyProtection="1"/>
    <xf numFmtId="0" fontId="8" fillId="5" borderId="0" xfId="1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0" fontId="7" fillId="5" borderId="0" xfId="4" applyFont="1" applyFill="1"/>
    <xf numFmtId="0" fontId="0" fillId="5" borderId="0" xfId="0" applyFill="1" applyAlignment="1">
      <alignment vertical="center"/>
    </xf>
    <xf numFmtId="0" fontId="10" fillId="5" borderId="0" xfId="4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11" fillId="5" borderId="0" xfId="4" applyFont="1" applyFill="1" applyAlignment="1">
      <alignment vertical="center"/>
    </xf>
    <xf numFmtId="15" fontId="0" fillId="5" borderId="1" xfId="0" applyNumberFormat="1" applyFill="1" applyBorder="1" applyAlignment="1">
      <alignment horizontal="center" vertical="center"/>
    </xf>
    <xf numFmtId="164" fontId="12" fillId="5" borderId="3" xfId="4" applyNumberFormat="1" applyFont="1" applyFill="1" applyBorder="1" applyAlignment="1">
      <alignment horizontal="left" vertical="center"/>
    </xf>
    <xf numFmtId="0" fontId="12" fillId="5" borderId="0" xfId="0" applyFont="1" applyFill="1"/>
    <xf numFmtId="0" fontId="16" fillId="3" borderId="0" xfId="0" applyNumberFormat="1" applyFont="1" applyFill="1" applyBorder="1" applyAlignment="1" applyProtection="1">
      <alignment vertical="center"/>
      <protection locked="0"/>
    </xf>
    <xf numFmtId="0" fontId="17" fillId="3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18" fillId="0" borderId="0" xfId="0" applyFont="1" applyBorder="1" applyAlignment="1">
      <alignment vertical="center"/>
    </xf>
    <xf numFmtId="0" fontId="0" fillId="0" borderId="0" xfId="0" applyFill="1" applyBorder="1" applyProtection="1"/>
    <xf numFmtId="0" fontId="19" fillId="0" borderId="0" xfId="0" applyNumberFormat="1" applyFont="1" applyAlignment="1" applyProtection="1">
      <protection locked="0"/>
    </xf>
    <xf numFmtId="0" fontId="6" fillId="4" borderId="0" xfId="3" applyNumberFormat="1" applyFont="1" applyFill="1" applyAlignment="1" applyProtection="1">
      <alignment horizontal="right"/>
      <protection locked="0"/>
    </xf>
    <xf numFmtId="0" fontId="0" fillId="4" borderId="0" xfId="0" applyFill="1" applyBorder="1" applyProtection="1"/>
    <xf numFmtId="0" fontId="0" fillId="0" borderId="0" xfId="0" applyNumberFormat="1" applyFill="1" applyBorder="1" applyProtection="1"/>
    <xf numFmtId="0" fontId="0" fillId="0" borderId="0" xfId="0" applyFill="1" applyAlignment="1" applyProtection="1"/>
    <xf numFmtId="0" fontId="0" fillId="0" borderId="0" xfId="0" applyFill="1" applyProtection="1"/>
    <xf numFmtId="166" fontId="21" fillId="3" borderId="0" xfId="0" applyNumberFormat="1" applyFont="1" applyFill="1" applyBorder="1" applyAlignment="1" applyProtection="1">
      <alignment horizontal="center" vertical="center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4" fillId="0" borderId="0" xfId="0" applyFont="1" applyProtection="1"/>
    <xf numFmtId="0" fontId="0" fillId="0" borderId="0" xfId="0" applyNumberFormat="1" applyProtection="1"/>
    <xf numFmtId="0" fontId="22" fillId="0" borderId="9" xfId="0" applyNumberFormat="1" applyFont="1" applyFill="1" applyBorder="1" applyAlignment="1" applyProtection="1"/>
    <xf numFmtId="0" fontId="23" fillId="0" borderId="9" xfId="0" applyFont="1" applyBorder="1" applyAlignment="1" applyProtection="1">
      <alignment horizontal="left"/>
    </xf>
    <xf numFmtId="0" fontId="22" fillId="0" borderId="9" xfId="0" applyFont="1" applyBorder="1" applyAlignment="1" applyProtection="1">
      <alignment horizontal="left" wrapText="1"/>
    </xf>
    <xf numFmtId="0" fontId="19" fillId="0" borderId="9" xfId="0" applyNumberFormat="1" applyFont="1" applyBorder="1" applyAlignment="1" applyProtection="1">
      <alignment horizontal="center" wrapText="1"/>
    </xf>
    <xf numFmtId="0" fontId="23" fillId="0" borderId="9" xfId="0" applyFont="1" applyBorder="1" applyAlignment="1" applyProtection="1">
      <alignment horizontal="center"/>
    </xf>
    <xf numFmtId="0" fontId="19" fillId="0" borderId="9" xfId="0" applyFont="1" applyBorder="1" applyAlignment="1" applyProtection="1">
      <alignment horizontal="center" wrapText="1"/>
    </xf>
    <xf numFmtId="0" fontId="22" fillId="0" borderId="9" xfId="0" applyFont="1" applyBorder="1" applyAlignment="1" applyProtection="1">
      <alignment horizontal="center" wrapText="1"/>
    </xf>
    <xf numFmtId="0" fontId="19" fillId="0" borderId="10" xfId="0" applyNumberFormat="1" applyFont="1" applyFill="1" applyBorder="1" applyAlignment="1" applyProtection="1">
      <alignment horizontal="center" shrinkToFit="1"/>
    </xf>
    <xf numFmtId="0" fontId="0" fillId="0" borderId="0" xfId="0" applyFill="1" applyBorder="1" applyAlignment="1" applyProtection="1"/>
    <xf numFmtId="0" fontId="22" fillId="3" borderId="11" xfId="0" applyNumberFormat="1" applyFont="1" applyFill="1" applyBorder="1" applyAlignment="1" applyProtection="1">
      <alignment horizontal="left"/>
      <protection locked="0"/>
    </xf>
    <xf numFmtId="0" fontId="22" fillId="3" borderId="11" xfId="0" applyFont="1" applyFill="1" applyBorder="1" applyAlignment="1" applyProtection="1">
      <alignment wrapText="1"/>
      <protection locked="0"/>
    </xf>
    <xf numFmtId="0" fontId="19" fillId="3" borderId="11" xfId="0" applyFont="1" applyFill="1" applyBorder="1" applyProtection="1">
      <protection locked="0"/>
    </xf>
    <xf numFmtId="0" fontId="19" fillId="0" borderId="11" xfId="0" applyNumberFormat="1" applyFont="1" applyFill="1" applyBorder="1" applyAlignment="1" applyProtection="1">
      <alignment horizontal="center"/>
      <protection locked="0"/>
    </xf>
    <xf numFmtId="167" fontId="19" fillId="0" borderId="11" xfId="0" applyNumberFormat="1" applyFont="1" applyFill="1" applyBorder="1" applyAlignment="1" applyProtection="1">
      <alignment horizontal="right"/>
      <protection locked="0"/>
    </xf>
    <xf numFmtId="1" fontId="19" fillId="0" borderId="11" xfId="2" applyNumberFormat="1" applyFont="1" applyFill="1" applyBorder="1" applyAlignment="1" applyProtection="1">
      <alignment horizontal="center"/>
      <protection locked="0"/>
    </xf>
    <xf numFmtId="9" fontId="19" fillId="0" borderId="11" xfId="2" applyFont="1" applyFill="1" applyBorder="1" applyAlignment="1" applyProtection="1">
      <alignment horizontal="center"/>
      <protection locked="0"/>
    </xf>
    <xf numFmtId="1" fontId="19" fillId="0" borderId="11" xfId="0" applyNumberFormat="1" applyFont="1" applyFill="1" applyBorder="1" applyAlignment="1" applyProtection="1">
      <alignment horizontal="center"/>
      <protection locked="0"/>
    </xf>
    <xf numFmtId="0" fontId="19" fillId="0" borderId="11" xfId="0" applyFont="1" applyFill="1" applyBorder="1" applyAlignment="1" applyProtection="1">
      <alignment horizontal="center" vertical="center"/>
      <protection locked="0"/>
    </xf>
    <xf numFmtId="0" fontId="19" fillId="0" borderId="11" xfId="0" applyNumberFormat="1" applyFont="1" applyFill="1" applyBorder="1" applyAlignment="1" applyProtection="1">
      <alignment horizontal="left"/>
      <protection locked="0"/>
    </xf>
    <xf numFmtId="0" fontId="19" fillId="0" borderId="11" xfId="0" applyFont="1" applyFill="1" applyBorder="1" applyAlignment="1" applyProtection="1">
      <alignment wrapText="1"/>
      <protection locked="0"/>
    </xf>
    <xf numFmtId="0" fontId="19" fillId="0" borderId="11" xfId="0" applyFont="1" applyFill="1" applyBorder="1" applyProtection="1">
      <protection locked="0"/>
    </xf>
    <xf numFmtId="0" fontId="24" fillId="0" borderId="12" xfId="0" applyFont="1" applyBorder="1" applyAlignment="1" applyProtection="1">
      <alignment horizontal="center"/>
      <protection locked="0"/>
    </xf>
    <xf numFmtId="167" fontId="24" fillId="6" borderId="12" xfId="0" applyNumberFormat="1" applyFont="1" applyFill="1" applyBorder="1" applyAlignment="1" applyProtection="1">
      <alignment horizontal="right"/>
      <protection locked="0"/>
    </xf>
    <xf numFmtId="167" fontId="24" fillId="0" borderId="12" xfId="0" applyNumberFormat="1" applyFont="1" applyBorder="1" applyAlignment="1" applyProtection="1">
      <alignment horizontal="right"/>
      <protection locked="0"/>
    </xf>
    <xf numFmtId="1" fontId="24" fillId="7" borderId="12" xfId="0" applyNumberFormat="1" applyFont="1" applyFill="1" applyBorder="1" applyAlignment="1" applyProtection="1">
      <alignment horizontal="center"/>
      <protection locked="0"/>
    </xf>
    <xf numFmtId="9" fontId="24" fillId="7" borderId="12" xfId="2" applyFont="1" applyFill="1" applyBorder="1" applyAlignment="1" applyProtection="1">
      <alignment horizontal="center"/>
      <protection locked="0"/>
    </xf>
    <xf numFmtId="1" fontId="24" fillId="0" borderId="12" xfId="0" applyNumberFormat="1" applyFont="1" applyBorder="1" applyAlignment="1" applyProtection="1">
      <alignment horizontal="center"/>
      <protection locked="0"/>
    </xf>
    <xf numFmtId="0" fontId="19" fillId="0" borderId="11" xfId="0" applyFont="1" applyBorder="1" applyProtection="1">
      <protection locked="0"/>
    </xf>
    <xf numFmtId="0" fontId="25" fillId="0" borderId="11" xfId="0" applyFont="1" applyFill="1" applyBorder="1" applyAlignment="1" applyProtection="1">
      <protection locked="0"/>
    </xf>
    <xf numFmtId="0" fontId="22" fillId="0" borderId="0" xfId="0" applyNumberFormat="1" applyFont="1" applyAlignment="1" applyProtection="1">
      <protection locked="0"/>
    </xf>
    <xf numFmtId="0" fontId="32" fillId="5" borderId="0" xfId="0" applyFont="1" applyFill="1" applyAlignment="1" applyProtection="1">
      <alignment vertical="center"/>
    </xf>
    <xf numFmtId="0" fontId="33" fillId="5" borderId="0" xfId="0" applyFont="1" applyFill="1"/>
    <xf numFmtId="0" fontId="34" fillId="5" borderId="0" xfId="0" applyFont="1" applyFill="1" applyBorder="1" applyAlignment="1" applyProtection="1">
      <alignment horizontal="right" vertical="center"/>
    </xf>
    <xf numFmtId="0" fontId="35" fillId="0" borderId="0" xfId="0" applyFont="1"/>
    <xf numFmtId="0" fontId="36" fillId="5" borderId="0" xfId="0" applyFont="1" applyFill="1" applyBorder="1" applyProtection="1"/>
    <xf numFmtId="0" fontId="29" fillId="0" borderId="0" xfId="0" applyFont="1" applyBorder="1" applyAlignment="1">
      <alignment vertical="top"/>
    </xf>
    <xf numFmtId="0" fontId="37" fillId="9" borderId="13" xfId="0" applyFont="1" applyFill="1" applyBorder="1" applyAlignment="1">
      <alignment horizontal="right" vertical="center"/>
    </xf>
    <xf numFmtId="0" fontId="37" fillId="9" borderId="13" xfId="0" applyFont="1" applyFill="1" applyBorder="1" applyAlignment="1">
      <alignment horizontal="right" vertical="center" indent="1"/>
    </xf>
    <xf numFmtId="0" fontId="38" fillId="9" borderId="13" xfId="0" applyFont="1" applyFill="1" applyBorder="1" applyAlignment="1">
      <alignment horizontal="right" vertical="center" indent="1"/>
    </xf>
    <xf numFmtId="0" fontId="29" fillId="0" borderId="0" xfId="0" applyFont="1" applyBorder="1" applyAlignment="1">
      <alignment horizontal="right"/>
    </xf>
    <xf numFmtId="0" fontId="40" fillId="0" borderId="0" xfId="0" applyFont="1" applyAlignment="1">
      <alignment vertical="top"/>
    </xf>
    <xf numFmtId="0" fontId="41" fillId="10" borderId="16" xfId="0" applyFont="1" applyFill="1" applyBorder="1" applyAlignment="1">
      <alignment horizontal="center" vertical="center"/>
    </xf>
    <xf numFmtId="0" fontId="42" fillId="10" borderId="17" xfId="0" applyFont="1" applyFill="1" applyBorder="1" applyAlignment="1">
      <alignment horizontal="center" vertical="center"/>
    </xf>
    <xf numFmtId="0" fontId="42" fillId="11" borderId="18" xfId="0" applyFont="1" applyFill="1" applyBorder="1" applyAlignment="1">
      <alignment horizontal="center" vertical="center"/>
    </xf>
    <xf numFmtId="0" fontId="42" fillId="10" borderId="18" xfId="0" applyFont="1" applyFill="1" applyBorder="1" applyAlignment="1">
      <alignment horizontal="center" vertical="center"/>
    </xf>
    <xf numFmtId="0" fontId="42" fillId="11" borderId="19" xfId="0" applyFont="1" applyFill="1" applyBorder="1" applyAlignment="1">
      <alignment horizontal="center" vertical="center"/>
    </xf>
    <xf numFmtId="0" fontId="42" fillId="10" borderId="19" xfId="0" applyFont="1" applyFill="1" applyBorder="1" applyAlignment="1">
      <alignment horizontal="center" vertical="center"/>
    </xf>
    <xf numFmtId="0" fontId="41" fillId="10" borderId="20" xfId="0" applyFont="1" applyFill="1" applyBorder="1" applyAlignment="1">
      <alignment horizontal="center" vertical="center"/>
    </xf>
    <xf numFmtId="0" fontId="33" fillId="5" borderId="0" xfId="0" applyFont="1" applyFill="1" applyAlignment="1">
      <alignment horizontal="center"/>
    </xf>
    <xf numFmtId="0" fontId="29" fillId="0" borderId="0" xfId="0" applyFont="1" applyAlignment="1">
      <alignment horizontal="left" vertical="center"/>
    </xf>
    <xf numFmtId="164" fontId="43" fillId="10" borderId="22" xfId="0" applyNumberFormat="1" applyFont="1" applyFill="1" applyBorder="1" applyAlignment="1">
      <alignment horizontal="center" vertical="center"/>
    </xf>
    <xf numFmtId="164" fontId="43" fillId="11" borderId="22" xfId="0" applyNumberFormat="1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169" fontId="43" fillId="10" borderId="25" xfId="0" applyNumberFormat="1" applyFont="1" applyFill="1" applyBorder="1" applyAlignment="1">
      <alignment horizontal="center" vertical="center"/>
    </xf>
    <xf numFmtId="169" fontId="43" fillId="11" borderId="25" xfId="0" applyNumberFormat="1" applyFont="1" applyFill="1" applyBorder="1" applyAlignment="1">
      <alignment horizontal="center" vertical="center"/>
    </xf>
    <xf numFmtId="0" fontId="41" fillId="10" borderId="26" xfId="0" applyFont="1" applyFill="1" applyBorder="1" applyAlignment="1">
      <alignment vertical="center"/>
    </xf>
    <xf numFmtId="0" fontId="38" fillId="9" borderId="27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 applyProtection="1">
      <alignment vertical="center"/>
      <protection locked="0"/>
    </xf>
    <xf numFmtId="0" fontId="19" fillId="8" borderId="28" xfId="0" applyFont="1" applyFill="1" applyBorder="1" applyAlignment="1"/>
    <xf numFmtId="0" fontId="19" fillId="5" borderId="28" xfId="0" applyFont="1" applyFill="1" applyBorder="1" applyAlignment="1"/>
    <xf numFmtId="0" fontId="19" fillId="5" borderId="29" xfId="0" applyFont="1" applyFill="1" applyBorder="1"/>
    <xf numFmtId="0" fontId="19" fillId="5" borderId="30" xfId="0" applyFont="1" applyFill="1" applyBorder="1" applyAlignment="1"/>
    <xf numFmtId="0" fontId="19" fillId="8" borderId="30" xfId="0" applyFont="1" applyFill="1" applyBorder="1" applyAlignment="1"/>
    <xf numFmtId="0" fontId="19" fillId="5" borderId="31" xfId="0" applyFont="1" applyFill="1" applyBorder="1"/>
    <xf numFmtId="0" fontId="23" fillId="0" borderId="0" xfId="0" applyFont="1" applyAlignment="1">
      <alignment horizontal="left" vertical="center"/>
    </xf>
    <xf numFmtId="0" fontId="19" fillId="5" borderId="30" xfId="0" applyFont="1" applyFill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38" fillId="12" borderId="27" xfId="0" applyFont="1" applyFill="1" applyBorder="1" applyAlignment="1">
      <alignment horizontal="center" vertical="center" wrapText="1"/>
    </xf>
    <xf numFmtId="0" fontId="40" fillId="0" borderId="0" xfId="0" applyFont="1" applyAlignment="1">
      <alignment vertical="top" wrapText="1"/>
    </xf>
    <xf numFmtId="0" fontId="19" fillId="5" borderId="30" xfId="0" applyFont="1" applyFill="1" applyBorder="1"/>
    <xf numFmtId="0" fontId="19" fillId="8" borderId="30" xfId="0" applyFont="1" applyFill="1" applyBorder="1"/>
    <xf numFmtId="0" fontId="38" fillId="9" borderId="27" xfId="0" applyFont="1" applyFill="1" applyBorder="1" applyAlignment="1">
      <alignment vertical="center" wrapText="1"/>
    </xf>
    <xf numFmtId="0" fontId="38" fillId="9" borderId="32" xfId="0" applyFont="1" applyFill="1" applyBorder="1" applyAlignment="1">
      <alignment vertical="center" wrapText="1"/>
    </xf>
    <xf numFmtId="0" fontId="19" fillId="5" borderId="33" xfId="0" applyFont="1" applyFill="1" applyBorder="1"/>
    <xf numFmtId="0" fontId="19" fillId="8" borderId="33" xfId="0" applyFont="1" applyFill="1" applyBorder="1"/>
    <xf numFmtId="0" fontId="19" fillId="5" borderId="34" xfId="0" applyFont="1" applyFill="1" applyBorder="1"/>
    <xf numFmtId="0" fontId="29" fillId="5" borderId="0" xfId="0" applyFont="1" applyFill="1" applyBorder="1" applyAlignment="1">
      <alignment vertical="top"/>
    </xf>
    <xf numFmtId="0" fontId="40" fillId="5" borderId="0" xfId="0" applyFont="1" applyFill="1" applyAlignment="1"/>
    <xf numFmtId="0" fontId="40" fillId="5" borderId="0" xfId="0" applyFont="1" applyFill="1" applyAlignment="1">
      <alignment vertical="top"/>
    </xf>
    <xf numFmtId="0" fontId="2" fillId="5" borderId="0" xfId="3" applyFill="1" applyBorder="1" applyAlignment="1" applyProtection="1"/>
    <xf numFmtId="0" fontId="44" fillId="5" borderId="0" xfId="0" applyFont="1" applyFill="1" applyBorder="1" applyProtection="1"/>
    <xf numFmtId="0" fontId="45" fillId="5" borderId="0" xfId="0" applyFont="1" applyFill="1" applyBorder="1" applyProtection="1"/>
    <xf numFmtId="164" fontId="47" fillId="5" borderId="2" xfId="4" applyNumberFormat="1" applyFont="1" applyFill="1" applyBorder="1" applyAlignment="1">
      <alignment horizontal="left" vertical="center"/>
    </xf>
    <xf numFmtId="0" fontId="47" fillId="5" borderId="4" xfId="4" applyFont="1" applyFill="1" applyBorder="1" applyAlignment="1">
      <alignment horizontal="left" vertical="center"/>
    </xf>
    <xf numFmtId="0" fontId="7" fillId="5" borderId="5" xfId="4" applyFont="1" applyFill="1" applyBorder="1" applyAlignment="1">
      <alignment horizontal="left" vertical="center"/>
    </xf>
    <xf numFmtId="0" fontId="26" fillId="0" borderId="11" xfId="0" applyFont="1" applyFill="1" applyBorder="1" applyAlignment="1" applyProtection="1">
      <alignment horizontal="center"/>
      <protection locked="0"/>
    </xf>
    <xf numFmtId="0" fontId="22" fillId="0" borderId="8" xfId="0" applyNumberFormat="1" applyFont="1" applyFill="1" applyBorder="1" applyAlignment="1" applyProtection="1">
      <alignment horizontal="left" vertical="center"/>
    </xf>
    <xf numFmtId="166" fontId="19" fillId="0" borderId="8" xfId="0" applyNumberFormat="1" applyFont="1" applyFill="1" applyBorder="1" applyAlignment="1" applyProtection="1">
      <alignment horizontal="left" vertical="center"/>
    </xf>
    <xf numFmtId="0" fontId="20" fillId="0" borderId="0" xfId="0" applyFont="1" applyAlignment="1" applyProtection="1">
      <alignment horizontal="right"/>
      <protection locked="0"/>
    </xf>
    <xf numFmtId="0" fontId="2" fillId="0" borderId="0" xfId="3" applyAlignment="1" applyProtection="1">
      <alignment horizontal="left"/>
    </xf>
    <xf numFmtId="0" fontId="0" fillId="0" borderId="0" xfId="0" applyFill="1" applyAlignment="1" applyProtection="1">
      <alignment horizontal="right" indent="1"/>
    </xf>
    <xf numFmtId="0" fontId="4" fillId="0" borderId="6" xfId="0" applyFont="1" applyFill="1" applyBorder="1" applyAlignment="1" applyProtection="1">
      <alignment horizontal="left"/>
      <protection locked="0"/>
    </xf>
    <xf numFmtId="165" fontId="4" fillId="0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Alignment="1" applyProtection="1">
      <alignment horizontal="right" indent="1"/>
    </xf>
    <xf numFmtId="168" fontId="39" fillId="0" borderId="13" xfId="0" applyNumberFormat="1" applyFont="1" applyBorder="1" applyAlignment="1">
      <alignment horizontal="center" vertical="center"/>
    </xf>
    <xf numFmtId="168" fontId="39" fillId="0" borderId="14" xfId="0" applyNumberFormat="1" applyFont="1" applyBorder="1" applyAlignment="1">
      <alignment horizontal="center" vertical="center"/>
    </xf>
    <xf numFmtId="168" fontId="39" fillId="0" borderId="15" xfId="0" applyNumberFormat="1" applyFont="1" applyBorder="1" applyAlignment="1">
      <alignment horizontal="center" vertical="center"/>
    </xf>
    <xf numFmtId="0" fontId="41" fillId="10" borderId="21" xfId="0" applyFont="1" applyFill="1" applyBorder="1" applyAlignment="1">
      <alignment horizontal="center" vertical="center" wrapText="1"/>
    </xf>
    <xf numFmtId="0" fontId="41" fillId="10" borderId="24" xfId="0" applyFont="1" applyFill="1" applyBorder="1" applyAlignment="1">
      <alignment horizontal="center" vertical="center" wrapText="1"/>
    </xf>
    <xf numFmtId="0" fontId="48" fillId="2" borderId="35" xfId="0" applyFont="1" applyFill="1" applyBorder="1" applyAlignment="1" applyProtection="1">
      <alignment horizontal="center"/>
    </xf>
    <xf numFmtId="1" fontId="0" fillId="0" borderId="0" xfId="0" applyNumberFormat="1" applyProtection="1"/>
    <xf numFmtId="0" fontId="24" fillId="0" borderId="0" xfId="0" applyFont="1" applyBorder="1" applyAlignment="1" applyProtection="1">
      <alignment horizontal="center"/>
      <protection locked="0"/>
    </xf>
    <xf numFmtId="1" fontId="24" fillId="7" borderId="0" xfId="0" applyNumberFormat="1" applyFont="1" applyFill="1" applyBorder="1" applyAlignment="1" applyProtection="1">
      <alignment horizontal="center"/>
      <protection locked="0"/>
    </xf>
    <xf numFmtId="0" fontId="19" fillId="0" borderId="35" xfId="0" applyNumberFormat="1" applyFont="1" applyFill="1" applyBorder="1" applyAlignment="1" applyProtection="1">
      <alignment horizontal="left"/>
      <protection locked="0"/>
    </xf>
    <xf numFmtId="0" fontId="25" fillId="0" borderId="35" xfId="0" applyFont="1" applyFill="1" applyBorder="1" applyAlignment="1" applyProtection="1">
      <protection locked="0"/>
    </xf>
    <xf numFmtId="0" fontId="19" fillId="0" borderId="35" xfId="0" applyNumberFormat="1" applyFont="1" applyFill="1" applyBorder="1" applyAlignment="1" applyProtection="1">
      <alignment horizontal="center"/>
      <protection locked="0"/>
    </xf>
    <xf numFmtId="0" fontId="26" fillId="0" borderId="35" xfId="0" applyFont="1" applyFill="1" applyBorder="1" applyAlignment="1" applyProtection="1">
      <protection locked="0"/>
    </xf>
    <xf numFmtId="1" fontId="19" fillId="0" borderId="35" xfId="2" applyNumberFormat="1" applyFont="1" applyFill="1" applyBorder="1" applyAlignment="1" applyProtection="1">
      <alignment horizontal="center"/>
      <protection locked="0"/>
    </xf>
    <xf numFmtId="9" fontId="19" fillId="0" borderId="35" xfId="2" applyFont="1" applyFill="1" applyBorder="1" applyAlignment="1" applyProtection="1">
      <alignment horizontal="center"/>
      <protection locked="0"/>
    </xf>
    <xf numFmtId="1" fontId="19" fillId="0" borderId="35" xfId="0" applyNumberFormat="1" applyFont="1" applyFill="1" applyBorder="1" applyAlignment="1" applyProtection="1">
      <alignment horizont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19" fillId="5" borderId="0" xfId="0" applyNumberFormat="1" applyFont="1" applyFill="1" applyBorder="1" applyAlignment="1" applyProtection="1">
      <alignment horizontal="left"/>
      <protection locked="0"/>
    </xf>
    <xf numFmtId="0" fontId="25" fillId="5" borderId="0" xfId="0" applyFont="1" applyFill="1" applyBorder="1" applyAlignment="1" applyProtection="1">
      <protection locked="0"/>
    </xf>
    <xf numFmtId="0" fontId="19" fillId="5" borderId="0" xfId="0" applyNumberFormat="1" applyFont="1" applyFill="1" applyBorder="1" applyAlignment="1" applyProtection="1">
      <alignment horizontal="center"/>
      <protection locked="0"/>
    </xf>
    <xf numFmtId="0" fontId="26" fillId="5" borderId="0" xfId="0" applyFont="1" applyFill="1" applyBorder="1" applyAlignment="1" applyProtection="1">
      <protection locked="0"/>
    </xf>
    <xf numFmtId="1" fontId="19" fillId="5" borderId="0" xfId="2" applyNumberFormat="1" applyFont="1" applyFill="1" applyBorder="1" applyAlignment="1" applyProtection="1">
      <alignment horizontal="center"/>
      <protection locked="0"/>
    </xf>
    <xf numFmtId="9" fontId="19" fillId="5" borderId="0" xfId="2" applyFont="1" applyFill="1" applyBorder="1" applyAlignment="1" applyProtection="1">
      <alignment horizontal="center"/>
      <protection locked="0"/>
    </xf>
    <xf numFmtId="1" fontId="19" fillId="5" borderId="0" xfId="0" applyNumberFormat="1" applyFont="1" applyFill="1" applyBorder="1" applyAlignment="1" applyProtection="1">
      <alignment horizontal="center"/>
      <protection locked="0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0" fontId="27" fillId="13" borderId="0" xfId="0" applyFont="1" applyFill="1" applyBorder="1" applyAlignment="1" applyProtection="1">
      <protection locked="0"/>
    </xf>
    <xf numFmtId="0" fontId="28" fillId="13" borderId="0" xfId="0" applyFont="1" applyFill="1" applyBorder="1" applyAlignment="1" applyProtection="1">
      <protection locked="0"/>
    </xf>
    <xf numFmtId="0" fontId="29" fillId="5" borderId="0" xfId="0" applyFont="1" applyFill="1" applyBorder="1" applyProtection="1">
      <protection locked="0"/>
    </xf>
    <xf numFmtId="0" fontId="24" fillId="13" borderId="0" xfId="0" applyFont="1" applyFill="1" applyBorder="1" applyAlignment="1" applyProtection="1">
      <protection locked="0"/>
    </xf>
    <xf numFmtId="0" fontId="19" fillId="5" borderId="0" xfId="0" applyFont="1" applyFill="1" applyBorder="1" applyAlignment="1" applyProtection="1">
      <protection locked="0"/>
    </xf>
    <xf numFmtId="0" fontId="19" fillId="5" borderId="0" xfId="0" applyFont="1" applyFill="1" applyBorder="1" applyProtection="1">
      <protection locked="0"/>
    </xf>
    <xf numFmtId="0" fontId="30" fillId="14" borderId="0" xfId="0" applyFont="1" applyFill="1" applyBorder="1" applyAlignment="1" applyProtection="1">
      <protection locked="0"/>
    </xf>
    <xf numFmtId="0" fontId="24" fillId="15" borderId="0" xfId="0" applyFont="1" applyFill="1" applyBorder="1" applyAlignment="1" applyProtection="1">
      <protection locked="0"/>
    </xf>
    <xf numFmtId="0" fontId="24" fillId="5" borderId="0" xfId="0" quotePrefix="1" applyFont="1" applyFill="1" applyBorder="1" applyAlignment="1" applyProtection="1">
      <alignment horizontal="center"/>
      <protection locked="0"/>
    </xf>
    <xf numFmtId="167" fontId="19" fillId="5" borderId="0" xfId="0" applyNumberFormat="1" applyFont="1" applyFill="1" applyBorder="1" applyAlignment="1" applyProtection="1">
      <alignment horizontal="right"/>
      <protection locked="0"/>
    </xf>
    <xf numFmtId="167" fontId="24" fillId="5" borderId="0" xfId="0" applyNumberFormat="1" applyFont="1" applyFill="1" applyBorder="1" applyAlignment="1" applyProtection="1">
      <alignment horizontal="right"/>
      <protection locked="0"/>
    </xf>
    <xf numFmtId="1" fontId="24" fillId="5" borderId="0" xfId="0" applyNumberFormat="1" applyFont="1" applyFill="1" applyBorder="1" applyAlignment="1" applyProtection="1">
      <alignment horizontal="center"/>
      <protection locked="0"/>
    </xf>
    <xf numFmtId="9" fontId="24" fillId="5" borderId="0" xfId="2" applyFont="1" applyFill="1" applyBorder="1" applyAlignment="1" applyProtection="1">
      <alignment horizontal="center"/>
      <protection locked="0"/>
    </xf>
    <xf numFmtId="0" fontId="24" fillId="5" borderId="0" xfId="0" applyFont="1" applyFill="1" applyBorder="1" applyAlignment="1" applyProtection="1">
      <protection locked="0"/>
    </xf>
    <xf numFmtId="0" fontId="24" fillId="5" borderId="0" xfId="0" applyFont="1" applyFill="1" applyBorder="1" applyAlignment="1" applyProtection="1">
      <alignment horizontal="left"/>
      <protection locked="0"/>
    </xf>
    <xf numFmtId="0" fontId="24" fillId="15" borderId="0" xfId="0" applyFont="1" applyFill="1" applyBorder="1" applyAlignment="1" applyProtection="1">
      <alignment horizontal="center"/>
      <protection locked="0"/>
    </xf>
    <xf numFmtId="167" fontId="24" fillId="16" borderId="0" xfId="0" applyNumberFormat="1" applyFont="1" applyFill="1" applyBorder="1" applyAlignment="1" applyProtection="1">
      <alignment horizontal="right"/>
      <protection locked="0"/>
    </xf>
    <xf numFmtId="0" fontId="24" fillId="15" borderId="0" xfId="0" applyFont="1" applyFill="1" applyBorder="1" applyAlignment="1" applyProtection="1">
      <alignment horizontal="left"/>
      <protection locked="0"/>
    </xf>
    <xf numFmtId="167" fontId="24" fillId="17" borderId="0" xfId="0" applyNumberFormat="1" applyFont="1" applyFill="1" applyBorder="1" applyAlignment="1" applyProtection="1">
      <alignment horizontal="right"/>
      <protection locked="0"/>
    </xf>
    <xf numFmtId="0" fontId="24" fillId="5" borderId="0" xfId="0" applyFont="1" applyFill="1" applyBorder="1" applyAlignment="1" applyProtection="1">
      <alignment horizontal="center"/>
      <protection locked="0"/>
    </xf>
    <xf numFmtId="0" fontId="0" fillId="5" borderId="0" xfId="0" applyNumberFormat="1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NumberFormat="1" applyFill="1" applyBorder="1" applyProtection="1"/>
    <xf numFmtId="0" fontId="0" fillId="5" borderId="0" xfId="0" applyFill="1" applyBorder="1" applyProtection="1"/>
  </cellXfs>
  <cellStyles count="5">
    <cellStyle name="Comma" xfId="1" builtinId="3"/>
    <cellStyle name="Hyperlink" xfId="3" builtinId="8"/>
    <cellStyle name="Normal" xfId="0" builtinId="0"/>
    <cellStyle name="Normal_TimeLineEx" xfId="4" xr:uid="{A6714CD8-CE66-416D-8938-B74A4723D98A}"/>
    <cellStyle name="Percent" xfId="2" builtinId="5"/>
  </cellStyles>
  <dxfs count="11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633413</xdr:colOff>
      <xdr:row>10</xdr:row>
      <xdr:rowOff>33337</xdr:rowOff>
    </xdr:from>
    <xdr:to>
      <xdr:col>4</xdr:col>
      <xdr:colOff>123826</xdr:colOff>
      <xdr:row>11</xdr:row>
      <xdr:rowOff>33337</xdr:rowOff>
    </xdr:to>
    <xdr:sp macro="" textlink="">
      <xdr:nvSpPr>
        <xdr:cNvPr id="30" name="AutoShape 13">
          <a:extLst>
            <a:ext uri="{FF2B5EF4-FFF2-40B4-BE49-F238E27FC236}">
              <a16:creationId xmlns:a16="http://schemas.microsoft.com/office/drawing/2014/main" id="{5A10BA1B-0D1A-49F4-A6CA-007430140717}"/>
            </a:ext>
          </a:extLst>
        </xdr:cNvPr>
        <xdr:cNvSpPr>
          <a:spLocks/>
        </xdr:cNvSpPr>
      </xdr:nvSpPr>
      <xdr:spPr bwMode="auto">
        <a:xfrm>
          <a:off x="1543051" y="1995487"/>
          <a:ext cx="957263" cy="180975"/>
        </a:xfrm>
        <a:prstGeom prst="callout2">
          <a:avLst>
            <a:gd name="adj1" fmla="val 70588"/>
            <a:gd name="adj2" fmla="val -7769"/>
            <a:gd name="adj3" fmla="val 70588"/>
            <a:gd name="adj4" fmla="val -32037"/>
            <a:gd name="adj5" fmla="val 561148"/>
            <a:gd name="adj6" fmla="val -638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Project Start</a:t>
          </a:r>
        </a:p>
      </xdr:txBody>
    </xdr:sp>
    <xdr:clientData/>
  </xdr:twoCellAnchor>
  <xdr:twoCellAnchor>
    <xdr:from>
      <xdr:col>3</xdr:col>
      <xdr:colOff>314324</xdr:colOff>
      <xdr:row>12</xdr:row>
      <xdr:rowOff>71438</xdr:rowOff>
    </xdr:from>
    <xdr:to>
      <xdr:col>5</xdr:col>
      <xdr:colOff>123824</xdr:colOff>
      <xdr:row>14</xdr:row>
      <xdr:rowOff>71438</xdr:rowOff>
    </xdr:to>
    <xdr:sp macro="" textlink="">
      <xdr:nvSpPr>
        <xdr:cNvPr id="31" name="AutoShape 14">
          <a:extLst>
            <a:ext uri="{FF2B5EF4-FFF2-40B4-BE49-F238E27FC236}">
              <a16:creationId xmlns:a16="http://schemas.microsoft.com/office/drawing/2014/main" id="{ED7293AB-38CF-425A-B9BA-9E07A1D8D9FA}"/>
            </a:ext>
          </a:extLst>
        </xdr:cNvPr>
        <xdr:cNvSpPr>
          <a:spLocks/>
        </xdr:cNvSpPr>
      </xdr:nvSpPr>
      <xdr:spPr bwMode="auto">
        <a:xfrm flipH="1">
          <a:off x="2043112" y="2395538"/>
          <a:ext cx="1104900" cy="361950"/>
        </a:xfrm>
        <a:prstGeom prst="callout2">
          <a:avLst>
            <a:gd name="adj1" fmla="val 35296"/>
            <a:gd name="adj2" fmla="val -6722"/>
            <a:gd name="adj3" fmla="val 35296"/>
            <a:gd name="adj4" fmla="val -21218"/>
            <a:gd name="adj5" fmla="val 172212"/>
            <a:gd name="adj6" fmla="val -4972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Deliverable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Phase 1 &amp; 2</a:t>
          </a:r>
        </a:p>
      </xdr:txBody>
    </xdr:sp>
    <xdr:clientData/>
  </xdr:twoCellAnchor>
  <xdr:twoCellAnchor>
    <xdr:from>
      <xdr:col>0</xdr:col>
      <xdr:colOff>261937</xdr:colOff>
      <xdr:row>27</xdr:row>
      <xdr:rowOff>161925</xdr:rowOff>
    </xdr:from>
    <xdr:to>
      <xdr:col>6</xdr:col>
      <xdr:colOff>614362</xdr:colOff>
      <xdr:row>28</xdr:row>
      <xdr:rowOff>190501</xdr:rowOff>
    </xdr:to>
    <xdr:sp macro="" textlink="">
      <xdr:nvSpPr>
        <xdr:cNvPr id="32" name="Rectangle 16">
          <a:extLst>
            <a:ext uri="{FF2B5EF4-FFF2-40B4-BE49-F238E27FC236}">
              <a16:creationId xmlns:a16="http://schemas.microsoft.com/office/drawing/2014/main" id="{623CEF10-151A-4E42-9F14-D877D898FDA3}"/>
            </a:ext>
          </a:extLst>
        </xdr:cNvPr>
        <xdr:cNvSpPr>
          <a:spLocks noChangeArrowheads="1"/>
        </xdr:cNvSpPr>
      </xdr:nvSpPr>
      <xdr:spPr bwMode="auto">
        <a:xfrm>
          <a:off x="261937" y="5495925"/>
          <a:ext cx="4024313" cy="238126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65"/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1, 2</a:t>
          </a:r>
        </a:p>
      </xdr:txBody>
    </xdr:sp>
    <xdr:clientData/>
  </xdr:twoCellAnchor>
  <xdr:twoCellAnchor>
    <xdr:from>
      <xdr:col>5</xdr:col>
      <xdr:colOff>519113</xdr:colOff>
      <xdr:row>20</xdr:row>
      <xdr:rowOff>114301</xdr:rowOff>
    </xdr:from>
    <xdr:to>
      <xdr:col>7</xdr:col>
      <xdr:colOff>90488</xdr:colOff>
      <xdr:row>22</xdr:row>
      <xdr:rowOff>133351</xdr:rowOff>
    </xdr:to>
    <xdr:sp macro="" textlink="">
      <xdr:nvSpPr>
        <xdr:cNvPr id="33" name="AutoShape 17">
          <a:extLst>
            <a:ext uri="{FF2B5EF4-FFF2-40B4-BE49-F238E27FC236}">
              <a16:creationId xmlns:a16="http://schemas.microsoft.com/office/drawing/2014/main" id="{780B8302-6ED5-40B9-AEED-D992DE1172CF}"/>
            </a:ext>
          </a:extLst>
        </xdr:cNvPr>
        <xdr:cNvSpPr>
          <a:spLocks/>
        </xdr:cNvSpPr>
      </xdr:nvSpPr>
      <xdr:spPr bwMode="auto">
        <a:xfrm>
          <a:off x="3543301" y="3981451"/>
          <a:ext cx="866775" cy="438150"/>
        </a:xfrm>
        <a:prstGeom prst="callout2">
          <a:avLst>
            <a:gd name="adj1" fmla="val 34287"/>
            <a:gd name="adj2" fmla="val -8509"/>
            <a:gd name="adj3" fmla="val 34287"/>
            <a:gd name="adj4" fmla="val -42551"/>
            <a:gd name="adj5" fmla="val -117917"/>
            <a:gd name="adj6" fmla="val -5812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System Design</a:t>
          </a:r>
          <a:endParaRPr lang="en-U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8</xdr:col>
      <xdr:colOff>438151</xdr:colOff>
      <xdr:row>9</xdr:row>
      <xdr:rowOff>80962</xdr:rowOff>
    </xdr:from>
    <xdr:to>
      <xdr:col>10</xdr:col>
      <xdr:colOff>376239</xdr:colOff>
      <xdr:row>11</xdr:row>
      <xdr:rowOff>90487</xdr:rowOff>
    </xdr:to>
    <xdr:sp macro="" textlink="">
      <xdr:nvSpPr>
        <xdr:cNvPr id="34" name="AutoShape 18">
          <a:extLst>
            <a:ext uri="{FF2B5EF4-FFF2-40B4-BE49-F238E27FC236}">
              <a16:creationId xmlns:a16="http://schemas.microsoft.com/office/drawing/2014/main" id="{EEBD1B7E-583D-4B28-BB3B-8DCBE0869C5E}"/>
            </a:ext>
          </a:extLst>
        </xdr:cNvPr>
        <xdr:cNvSpPr>
          <a:spLocks/>
        </xdr:cNvSpPr>
      </xdr:nvSpPr>
      <xdr:spPr bwMode="auto">
        <a:xfrm>
          <a:off x="5405439" y="1862137"/>
          <a:ext cx="1233488" cy="371475"/>
        </a:xfrm>
        <a:prstGeom prst="callout2">
          <a:avLst>
            <a:gd name="adj1" fmla="val 34287"/>
            <a:gd name="adj2" fmla="val 105796"/>
            <a:gd name="adj3" fmla="val 34287"/>
            <a:gd name="adj4" fmla="val 141306"/>
            <a:gd name="adj5" fmla="val 294394"/>
            <a:gd name="adj6" fmla="val 18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Project Round 2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Tableau Server</a:t>
          </a: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1</xdr:col>
      <xdr:colOff>0</xdr:colOff>
      <xdr:row>28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C034DBF-687E-4292-9E1A-47634E7BDD1F}"/>
            </a:ext>
          </a:extLst>
        </xdr:cNvPr>
        <xdr:cNvSpPr>
          <a:spLocks noChangeShapeType="1"/>
        </xdr:cNvSpPr>
      </xdr:nvSpPr>
      <xdr:spPr bwMode="auto">
        <a:xfrm flipV="1">
          <a:off x="261938" y="3890963"/>
          <a:ext cx="0" cy="2095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623887</xdr:colOff>
      <xdr:row>17</xdr:row>
      <xdr:rowOff>200024</xdr:rowOff>
    </xdr:from>
    <xdr:to>
      <xdr:col>6</xdr:col>
      <xdr:colOff>633413</xdr:colOff>
      <xdr:row>31</xdr:row>
      <xdr:rowOff>4762</xdr:rowOff>
    </xdr:to>
    <xdr:sp macro="" textlink="">
      <xdr:nvSpPr>
        <xdr:cNvPr id="36" name="Line 21">
          <a:extLst>
            <a:ext uri="{FF2B5EF4-FFF2-40B4-BE49-F238E27FC236}">
              <a16:creationId xmlns:a16="http://schemas.microsoft.com/office/drawing/2014/main" id="{BC611E89-D397-4BDF-BBA7-877E547A047B}"/>
            </a:ext>
          </a:extLst>
        </xdr:cNvPr>
        <xdr:cNvSpPr>
          <a:spLocks noChangeShapeType="1"/>
        </xdr:cNvSpPr>
      </xdr:nvSpPr>
      <xdr:spPr bwMode="auto">
        <a:xfrm flipV="1">
          <a:off x="4295775" y="3448049"/>
          <a:ext cx="9526" cy="267176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19049</xdr:colOff>
      <xdr:row>23</xdr:row>
      <xdr:rowOff>176214</xdr:rowOff>
    </xdr:from>
    <xdr:to>
      <xdr:col>9</xdr:col>
      <xdr:colOff>4762</xdr:colOff>
      <xdr:row>24</xdr:row>
      <xdr:rowOff>190500</xdr:rowOff>
    </xdr:to>
    <xdr:sp macro="" textlink="">
      <xdr:nvSpPr>
        <xdr:cNvPr id="37" name="Rectangle 15">
          <a:extLst>
            <a:ext uri="{FF2B5EF4-FFF2-40B4-BE49-F238E27FC236}">
              <a16:creationId xmlns:a16="http://schemas.microsoft.com/office/drawing/2014/main" id="{3053489D-9AF0-4D8F-B683-F95CE34E079E}"/>
            </a:ext>
          </a:extLst>
        </xdr:cNvPr>
        <xdr:cNvSpPr>
          <a:spLocks noChangeArrowheads="1"/>
        </xdr:cNvSpPr>
      </xdr:nvSpPr>
      <xdr:spPr bwMode="auto">
        <a:xfrm>
          <a:off x="3043237" y="4672014"/>
          <a:ext cx="2576513" cy="223836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65"/>
            </a:gs>
            <a:gs pos="100000">
              <a:srgbClr xmlns:mc="http://schemas.openxmlformats.org/markup-compatibility/2006" xmlns:a14="http://schemas.microsoft.com/office/drawing/2010/main" val="969696" mc:Ignorable="a14" a14:legacySpreadsheetColorIndex="55"/>
            </a:gs>
          </a:gsLst>
          <a:lin ang="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2 | Deployment at P@K, Brimbank</a:t>
          </a:r>
        </a:p>
      </xdr:txBody>
    </xdr:sp>
    <xdr:clientData/>
  </xdr:twoCellAnchor>
  <xdr:twoCellAnchor>
    <xdr:from>
      <xdr:col>3</xdr:col>
      <xdr:colOff>442913</xdr:colOff>
      <xdr:row>20</xdr:row>
      <xdr:rowOff>123825</xdr:rowOff>
    </xdr:from>
    <xdr:to>
      <xdr:col>5</xdr:col>
      <xdr:colOff>0</xdr:colOff>
      <xdr:row>22</xdr:row>
      <xdr:rowOff>133350</xdr:rowOff>
    </xdr:to>
    <xdr:sp macro="" textlink="">
      <xdr:nvSpPr>
        <xdr:cNvPr id="38" name="AutoShape 22">
          <a:extLst>
            <a:ext uri="{FF2B5EF4-FFF2-40B4-BE49-F238E27FC236}">
              <a16:creationId xmlns:a16="http://schemas.microsoft.com/office/drawing/2014/main" id="{609F782E-7FA3-42E0-8E69-0A253DB0165C}"/>
            </a:ext>
          </a:extLst>
        </xdr:cNvPr>
        <xdr:cNvSpPr>
          <a:spLocks/>
        </xdr:cNvSpPr>
      </xdr:nvSpPr>
      <xdr:spPr bwMode="auto">
        <a:xfrm>
          <a:off x="2171701" y="3990975"/>
          <a:ext cx="852487" cy="428625"/>
        </a:xfrm>
        <a:prstGeom prst="callout2">
          <a:avLst>
            <a:gd name="adj1" fmla="val 34287"/>
            <a:gd name="adj2" fmla="val -8509"/>
            <a:gd name="adj3" fmla="val 34287"/>
            <a:gd name="adj4" fmla="val -51065"/>
            <a:gd name="adj5" fmla="val -120000"/>
            <a:gd name="adj6" fmla="val -882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Kick off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Init setup</a:t>
          </a:r>
        </a:p>
      </xdr:txBody>
    </xdr:sp>
    <xdr:clientData/>
  </xdr:twoCellAnchor>
  <xdr:twoCellAnchor>
    <xdr:from>
      <xdr:col>6</xdr:col>
      <xdr:colOff>600075</xdr:colOff>
      <xdr:row>31</xdr:row>
      <xdr:rowOff>14289</xdr:rowOff>
    </xdr:from>
    <xdr:to>
      <xdr:col>10</xdr:col>
      <xdr:colOff>52388</xdr:colOff>
      <xdr:row>32</xdr:row>
      <xdr:rowOff>57151</xdr:rowOff>
    </xdr:to>
    <xdr:sp macro="" textlink="">
      <xdr:nvSpPr>
        <xdr:cNvPr id="39" name="Rectangle 23">
          <a:extLst>
            <a:ext uri="{FF2B5EF4-FFF2-40B4-BE49-F238E27FC236}">
              <a16:creationId xmlns:a16="http://schemas.microsoft.com/office/drawing/2014/main" id="{F2633440-0DE6-4AFA-AAE4-FDD73BB407BB}"/>
            </a:ext>
          </a:extLst>
        </xdr:cNvPr>
        <xdr:cNvSpPr>
          <a:spLocks noChangeArrowheads="1"/>
        </xdr:cNvSpPr>
      </xdr:nvSpPr>
      <xdr:spPr bwMode="auto">
        <a:xfrm>
          <a:off x="4271963" y="6129339"/>
          <a:ext cx="2043113" cy="223837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65"/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3 | Logical Design</a:t>
          </a:r>
        </a:p>
      </xdr:txBody>
    </xdr:sp>
    <xdr:clientData/>
  </xdr:twoCellAnchor>
  <xdr:twoCellAnchor>
    <xdr:from>
      <xdr:col>12</xdr:col>
      <xdr:colOff>23812</xdr:colOff>
      <xdr:row>18</xdr:row>
      <xdr:rowOff>33335</xdr:rowOff>
    </xdr:from>
    <xdr:to>
      <xdr:col>12</xdr:col>
      <xdr:colOff>28575</xdr:colOff>
      <xdr:row>36</xdr:row>
      <xdr:rowOff>71437</xdr:rowOff>
    </xdr:to>
    <xdr:sp macro="" textlink="">
      <xdr:nvSpPr>
        <xdr:cNvPr id="40" name="Line 24">
          <a:extLst>
            <a:ext uri="{FF2B5EF4-FFF2-40B4-BE49-F238E27FC236}">
              <a16:creationId xmlns:a16="http://schemas.microsoft.com/office/drawing/2014/main" id="{7CB2DAA4-3298-4875-A2FB-DE291B8DB8B3}"/>
            </a:ext>
          </a:extLst>
        </xdr:cNvPr>
        <xdr:cNvSpPr>
          <a:spLocks noChangeShapeType="1"/>
        </xdr:cNvSpPr>
      </xdr:nvSpPr>
      <xdr:spPr bwMode="auto">
        <a:xfrm flipH="1" flipV="1">
          <a:off x="7672387" y="3481385"/>
          <a:ext cx="4763" cy="360997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25</xdr:row>
      <xdr:rowOff>138113</xdr:rowOff>
    </xdr:from>
    <xdr:to>
      <xdr:col>11</xdr:col>
      <xdr:colOff>71438</xdr:colOff>
      <xdr:row>27</xdr:row>
      <xdr:rowOff>76200</xdr:rowOff>
    </xdr:to>
    <xdr:sp macro="" textlink="">
      <xdr:nvSpPr>
        <xdr:cNvPr id="41" name="Rectangle 26">
          <a:extLst>
            <a:ext uri="{FF2B5EF4-FFF2-40B4-BE49-F238E27FC236}">
              <a16:creationId xmlns:a16="http://schemas.microsoft.com/office/drawing/2014/main" id="{F13800B9-2F5D-43C9-8F21-28C1BBCE276D}"/>
            </a:ext>
          </a:extLst>
        </xdr:cNvPr>
        <xdr:cNvSpPr>
          <a:spLocks noChangeArrowheads="1"/>
        </xdr:cNvSpPr>
      </xdr:nvSpPr>
      <xdr:spPr bwMode="auto">
        <a:xfrm>
          <a:off x="5624513" y="5053013"/>
          <a:ext cx="1447800" cy="357187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65"/>
            </a:gs>
            <a:gs pos="100000">
              <a:srgbClr xmlns:mc="http://schemas.openxmlformats.org/markup-compatibility/2006" xmlns:a14="http://schemas.microsoft.com/office/drawing/2010/main" val="969696" mc:Ignorable="a14" a14:legacySpreadsheetColorIndex="55"/>
            </a:gs>
          </a:gsLst>
          <a:lin ang="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3 | Installation &amp; Testing</a:t>
          </a:r>
        </a:p>
      </xdr:txBody>
    </xdr:sp>
    <xdr:clientData/>
  </xdr:twoCellAnchor>
  <xdr:twoCellAnchor>
    <xdr:from>
      <xdr:col>12</xdr:col>
      <xdr:colOff>376238</xdr:colOff>
      <xdr:row>12</xdr:row>
      <xdr:rowOff>28575</xdr:rowOff>
    </xdr:from>
    <xdr:to>
      <xdr:col>14</xdr:col>
      <xdr:colOff>80963</xdr:colOff>
      <xdr:row>14</xdr:row>
      <xdr:rowOff>28575</xdr:rowOff>
    </xdr:to>
    <xdr:sp macro="" textlink="">
      <xdr:nvSpPr>
        <xdr:cNvPr id="42" name="AutoShape 27">
          <a:extLst>
            <a:ext uri="{FF2B5EF4-FFF2-40B4-BE49-F238E27FC236}">
              <a16:creationId xmlns:a16="http://schemas.microsoft.com/office/drawing/2014/main" id="{3C33F664-3340-46C4-BEC8-598FA00CB79F}"/>
            </a:ext>
          </a:extLst>
        </xdr:cNvPr>
        <xdr:cNvSpPr>
          <a:spLocks/>
        </xdr:cNvSpPr>
      </xdr:nvSpPr>
      <xdr:spPr bwMode="auto">
        <a:xfrm>
          <a:off x="8024813" y="2290763"/>
          <a:ext cx="1000125" cy="361950"/>
        </a:xfrm>
        <a:prstGeom prst="callout2">
          <a:avLst>
            <a:gd name="adj1" fmla="val 35296"/>
            <a:gd name="adj2" fmla="val 107477"/>
            <a:gd name="adj3" fmla="val 35296"/>
            <a:gd name="adj4" fmla="val 171963"/>
            <a:gd name="adj5" fmla="val 167648"/>
            <a:gd name="adj6" fmla="val 22243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Final Deliverable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Due. June 25</a:t>
          </a:r>
        </a:p>
      </xdr:txBody>
    </xdr:sp>
    <xdr:clientData/>
  </xdr:twoCellAnchor>
  <xdr:twoCellAnchor editAs="oneCell">
    <xdr:from>
      <xdr:col>1</xdr:col>
      <xdr:colOff>271462</xdr:colOff>
      <xdr:row>44</xdr:row>
      <xdr:rowOff>32963</xdr:rowOff>
    </xdr:from>
    <xdr:to>
      <xdr:col>16</xdr:col>
      <xdr:colOff>28575</xdr:colOff>
      <xdr:row>67</xdr:row>
      <xdr:rowOff>90032</xdr:rowOff>
    </xdr:to>
    <xdr:pic>
      <xdr:nvPicPr>
        <xdr:cNvPr id="44" name="Picture 43" descr="https://documents.lucidchart.com/documents/2510a65e-56cd-469c-be75-8a14af1e6c76/pages/0_0?a=1884&amp;x=56&amp;y=232&amp;w=2184&amp;h=946&amp;store=1&amp;accept=image%2F*&amp;auth=LCA%20b57a8c21947cdb41cf0acb6c45e59353890ab319-ts%3D1504138893">
          <a:extLst>
            <a:ext uri="{FF2B5EF4-FFF2-40B4-BE49-F238E27FC236}">
              <a16:creationId xmlns:a16="http://schemas.microsoft.com/office/drawing/2014/main" id="{46AF3B38-6F1F-4297-A1D8-001D44285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8510213"/>
          <a:ext cx="9734550" cy="4219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276225</xdr:colOff>
      <xdr:row>12</xdr:row>
      <xdr:rowOff>76200</xdr:rowOff>
    </xdr:from>
    <xdr:to>
      <xdr:col>9</xdr:col>
      <xdr:colOff>85725</xdr:colOff>
      <xdr:row>14</xdr:row>
      <xdr:rowOff>76200</xdr:rowOff>
    </xdr:to>
    <xdr:sp macro="" textlink="">
      <xdr:nvSpPr>
        <xdr:cNvPr id="45" name="AutoShape 14">
          <a:extLst>
            <a:ext uri="{FF2B5EF4-FFF2-40B4-BE49-F238E27FC236}">
              <a16:creationId xmlns:a16="http://schemas.microsoft.com/office/drawing/2014/main" id="{63B7F259-DD66-4C88-91AF-CD37FFB385A2}"/>
            </a:ext>
          </a:extLst>
        </xdr:cNvPr>
        <xdr:cNvSpPr>
          <a:spLocks/>
        </xdr:cNvSpPr>
      </xdr:nvSpPr>
      <xdr:spPr bwMode="auto">
        <a:xfrm flipH="1">
          <a:off x="4595813" y="2400300"/>
          <a:ext cx="1104900" cy="361950"/>
        </a:xfrm>
        <a:prstGeom prst="callout2">
          <a:avLst>
            <a:gd name="adj1" fmla="val 35296"/>
            <a:gd name="adj2" fmla="val -6722"/>
            <a:gd name="adj3" fmla="val 35296"/>
            <a:gd name="adj4" fmla="val -21218"/>
            <a:gd name="adj5" fmla="val 172212"/>
            <a:gd name="adj6" fmla="val -4972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Deliverable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Phase 3</a:t>
          </a:r>
        </a:p>
      </xdr:txBody>
    </xdr:sp>
    <xdr:clientData/>
  </xdr:twoCellAnchor>
  <xdr:twoCellAnchor>
    <xdr:from>
      <xdr:col>10</xdr:col>
      <xdr:colOff>38100</xdr:colOff>
      <xdr:row>32</xdr:row>
      <xdr:rowOff>176213</xdr:rowOff>
    </xdr:from>
    <xdr:to>
      <xdr:col>12</xdr:col>
      <xdr:colOff>42863</xdr:colOff>
      <xdr:row>34</xdr:row>
      <xdr:rowOff>42861</xdr:rowOff>
    </xdr:to>
    <xdr:sp macro="" textlink="">
      <xdr:nvSpPr>
        <xdr:cNvPr id="46" name="Rectangle 23">
          <a:extLst>
            <a:ext uri="{FF2B5EF4-FFF2-40B4-BE49-F238E27FC236}">
              <a16:creationId xmlns:a16="http://schemas.microsoft.com/office/drawing/2014/main" id="{29916A3E-D563-4D35-B40B-D72F62F64108}"/>
            </a:ext>
          </a:extLst>
        </xdr:cNvPr>
        <xdr:cNvSpPr>
          <a:spLocks noChangeArrowheads="1"/>
        </xdr:cNvSpPr>
      </xdr:nvSpPr>
      <xdr:spPr bwMode="auto">
        <a:xfrm>
          <a:off x="6300788" y="6472238"/>
          <a:ext cx="1390650" cy="228598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65"/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3 | Deployment</a:t>
          </a:r>
        </a:p>
      </xdr:txBody>
    </xdr:sp>
    <xdr:clientData/>
  </xdr:twoCellAnchor>
  <xdr:twoCellAnchor>
    <xdr:from>
      <xdr:col>9</xdr:col>
      <xdr:colOff>614363</xdr:colOff>
      <xdr:row>28</xdr:row>
      <xdr:rowOff>80963</xdr:rowOff>
    </xdr:from>
    <xdr:to>
      <xdr:col>12</xdr:col>
      <xdr:colOff>28576</xdr:colOff>
      <xdr:row>30</xdr:row>
      <xdr:rowOff>47625</xdr:rowOff>
    </xdr:to>
    <xdr:sp macro="" textlink="">
      <xdr:nvSpPr>
        <xdr:cNvPr id="47" name="Rectangle 26">
          <a:extLst>
            <a:ext uri="{FF2B5EF4-FFF2-40B4-BE49-F238E27FC236}">
              <a16:creationId xmlns:a16="http://schemas.microsoft.com/office/drawing/2014/main" id="{CE96BF95-F584-4658-8C56-4944FA6BF036}"/>
            </a:ext>
          </a:extLst>
        </xdr:cNvPr>
        <xdr:cNvSpPr>
          <a:spLocks noChangeArrowheads="1"/>
        </xdr:cNvSpPr>
      </xdr:nvSpPr>
      <xdr:spPr bwMode="auto">
        <a:xfrm>
          <a:off x="6229351" y="5624513"/>
          <a:ext cx="1447800" cy="357187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65"/>
            </a:gs>
            <a:gs pos="100000">
              <a:srgbClr xmlns:mc="http://schemas.openxmlformats.org/markup-compatibility/2006" xmlns:a14="http://schemas.microsoft.com/office/drawing/2010/main" val="969696" mc:Ignorable="a14" a14:legacySpreadsheetColorIndex="55"/>
            </a:gs>
          </a:gsLst>
          <a:lin ang="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3 | Deplay at RV, Langton, Linden</a:t>
          </a:r>
        </a:p>
      </xdr:txBody>
    </xdr:sp>
    <xdr:clientData/>
  </xdr:twoCellAnchor>
  <xdr:twoCellAnchor>
    <xdr:from>
      <xdr:col>12</xdr:col>
      <xdr:colOff>23814</xdr:colOff>
      <xdr:row>36</xdr:row>
      <xdr:rowOff>57151</xdr:rowOff>
    </xdr:from>
    <xdr:to>
      <xdr:col>16</xdr:col>
      <xdr:colOff>47626</xdr:colOff>
      <xdr:row>37</xdr:row>
      <xdr:rowOff>109540</xdr:rowOff>
    </xdr:to>
    <xdr:sp macro="" textlink="">
      <xdr:nvSpPr>
        <xdr:cNvPr id="49" name="Rectangle 23">
          <a:extLst>
            <a:ext uri="{FF2B5EF4-FFF2-40B4-BE49-F238E27FC236}">
              <a16:creationId xmlns:a16="http://schemas.microsoft.com/office/drawing/2014/main" id="{A19AC54A-D6D0-4D37-BF68-58CDBA1EC384}"/>
            </a:ext>
          </a:extLst>
        </xdr:cNvPr>
        <xdr:cNvSpPr>
          <a:spLocks noChangeArrowheads="1"/>
        </xdr:cNvSpPr>
      </xdr:nvSpPr>
      <xdr:spPr bwMode="auto">
        <a:xfrm>
          <a:off x="7672389" y="7077076"/>
          <a:ext cx="2614612" cy="233364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65"/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4, 5, 6 | Design &amp; Extraction</a:t>
          </a:r>
        </a:p>
      </xdr:txBody>
    </xdr:sp>
    <xdr:clientData/>
  </xdr:twoCellAnchor>
  <xdr:twoCellAnchor>
    <xdr:from>
      <xdr:col>16</xdr:col>
      <xdr:colOff>33335</xdr:colOff>
      <xdr:row>18</xdr:row>
      <xdr:rowOff>42861</xdr:rowOff>
    </xdr:from>
    <xdr:to>
      <xdr:col>16</xdr:col>
      <xdr:colOff>57149</xdr:colOff>
      <xdr:row>35</xdr:row>
      <xdr:rowOff>157162</xdr:rowOff>
    </xdr:to>
    <xdr:sp macro="" textlink="">
      <xdr:nvSpPr>
        <xdr:cNvPr id="50" name="Line 24">
          <a:extLst>
            <a:ext uri="{FF2B5EF4-FFF2-40B4-BE49-F238E27FC236}">
              <a16:creationId xmlns:a16="http://schemas.microsoft.com/office/drawing/2014/main" id="{D5DFA575-1441-497B-B0DA-1E0086B6B83B}"/>
            </a:ext>
          </a:extLst>
        </xdr:cNvPr>
        <xdr:cNvSpPr>
          <a:spLocks noChangeShapeType="1"/>
        </xdr:cNvSpPr>
      </xdr:nvSpPr>
      <xdr:spPr bwMode="auto">
        <a:xfrm flipH="1" flipV="1">
          <a:off x="10272710" y="3490911"/>
          <a:ext cx="23814" cy="350520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361950</xdr:colOff>
      <xdr:row>38</xdr:row>
      <xdr:rowOff>176213</xdr:rowOff>
    </xdr:from>
    <xdr:to>
      <xdr:col>10</xdr:col>
      <xdr:colOff>19050</xdr:colOff>
      <xdr:row>41</xdr:row>
      <xdr:rowOff>23813</xdr:rowOff>
    </xdr:to>
    <xdr:sp macro="" textlink="">
      <xdr:nvSpPr>
        <xdr:cNvPr id="51" name="Rectangle 23">
          <a:extLst>
            <a:ext uri="{FF2B5EF4-FFF2-40B4-BE49-F238E27FC236}">
              <a16:creationId xmlns:a16="http://schemas.microsoft.com/office/drawing/2014/main" id="{103F2508-153C-4506-90D0-CF1AB1D923BC}"/>
            </a:ext>
          </a:extLst>
        </xdr:cNvPr>
        <xdr:cNvSpPr>
          <a:spLocks noChangeArrowheads="1"/>
        </xdr:cNvSpPr>
      </xdr:nvSpPr>
      <xdr:spPr bwMode="auto">
        <a:xfrm>
          <a:off x="4681538" y="7558088"/>
          <a:ext cx="1600200" cy="390525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65"/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7 | Tableau Server Setup &amp; Testing</a:t>
          </a:r>
        </a:p>
      </xdr:txBody>
    </xdr:sp>
    <xdr:clientData/>
  </xdr:twoCellAnchor>
  <xdr:twoCellAnchor>
    <xdr:from>
      <xdr:col>7</xdr:col>
      <xdr:colOff>333374</xdr:colOff>
      <xdr:row>18</xdr:row>
      <xdr:rowOff>23809</xdr:rowOff>
    </xdr:from>
    <xdr:to>
      <xdr:col>7</xdr:col>
      <xdr:colOff>342899</xdr:colOff>
      <xdr:row>38</xdr:row>
      <xdr:rowOff>166687</xdr:rowOff>
    </xdr:to>
    <xdr:sp macro="" textlink="">
      <xdr:nvSpPr>
        <xdr:cNvPr id="52" name="Line 24">
          <a:extLst>
            <a:ext uri="{FF2B5EF4-FFF2-40B4-BE49-F238E27FC236}">
              <a16:creationId xmlns:a16="http://schemas.microsoft.com/office/drawing/2014/main" id="{9CF36364-3ED0-4549-8D78-18ABBE4277A5}"/>
            </a:ext>
          </a:extLst>
        </xdr:cNvPr>
        <xdr:cNvSpPr>
          <a:spLocks noChangeShapeType="1"/>
        </xdr:cNvSpPr>
      </xdr:nvSpPr>
      <xdr:spPr bwMode="auto">
        <a:xfrm flipV="1">
          <a:off x="4652962" y="3471859"/>
          <a:ext cx="9525" cy="40767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28573</xdr:colOff>
      <xdr:row>18</xdr:row>
      <xdr:rowOff>23809</xdr:rowOff>
    </xdr:from>
    <xdr:to>
      <xdr:col>10</xdr:col>
      <xdr:colOff>38098</xdr:colOff>
      <xdr:row>38</xdr:row>
      <xdr:rowOff>166687</xdr:rowOff>
    </xdr:to>
    <xdr:sp macro="" textlink="">
      <xdr:nvSpPr>
        <xdr:cNvPr id="53" name="Line 24">
          <a:extLst>
            <a:ext uri="{FF2B5EF4-FFF2-40B4-BE49-F238E27FC236}">
              <a16:creationId xmlns:a16="http://schemas.microsoft.com/office/drawing/2014/main" id="{C9FE1761-8323-4726-BD8B-B924D5E58A65}"/>
            </a:ext>
          </a:extLst>
        </xdr:cNvPr>
        <xdr:cNvSpPr>
          <a:spLocks noChangeShapeType="1"/>
        </xdr:cNvSpPr>
      </xdr:nvSpPr>
      <xdr:spPr bwMode="auto">
        <a:xfrm flipV="1">
          <a:off x="6291261" y="3471859"/>
          <a:ext cx="9525" cy="40767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142876</xdr:colOff>
      <xdr:row>20</xdr:row>
      <xdr:rowOff>119063</xdr:rowOff>
    </xdr:from>
    <xdr:to>
      <xdr:col>17</xdr:col>
      <xdr:colOff>347663</xdr:colOff>
      <xdr:row>22</xdr:row>
      <xdr:rowOff>128588</xdr:rowOff>
    </xdr:to>
    <xdr:sp macro="" textlink="">
      <xdr:nvSpPr>
        <xdr:cNvPr id="54" name="AutoShape 22">
          <a:extLst>
            <a:ext uri="{FF2B5EF4-FFF2-40B4-BE49-F238E27FC236}">
              <a16:creationId xmlns:a16="http://schemas.microsoft.com/office/drawing/2014/main" id="{3A67DBE8-15DB-489A-93BF-4B6DCA110ECF}"/>
            </a:ext>
          </a:extLst>
        </xdr:cNvPr>
        <xdr:cNvSpPr>
          <a:spLocks/>
        </xdr:cNvSpPr>
      </xdr:nvSpPr>
      <xdr:spPr bwMode="auto">
        <a:xfrm>
          <a:off x="10382251" y="3986213"/>
          <a:ext cx="852487" cy="428625"/>
        </a:xfrm>
        <a:prstGeom prst="callout2">
          <a:avLst>
            <a:gd name="adj1" fmla="val 34287"/>
            <a:gd name="adj2" fmla="val -8509"/>
            <a:gd name="adj3" fmla="val 34287"/>
            <a:gd name="adj4" fmla="val -51065"/>
            <a:gd name="adj5" fmla="val -120000"/>
            <a:gd name="adj6" fmla="val -882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Roll out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Finish dev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2</xdr:row>
      <xdr:rowOff>71437</xdr:rowOff>
    </xdr:from>
    <xdr:to>
      <xdr:col>1</xdr:col>
      <xdr:colOff>1743630</xdr:colOff>
      <xdr:row>6</xdr:row>
      <xdr:rowOff>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325A22-94EB-4220-9AF7-8CAB7AEAB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099" y="471487"/>
          <a:ext cx="1815069" cy="661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C5C6-ED33-4B99-A327-B19A15333858}">
  <dimension ref="A1:R44"/>
  <sheetViews>
    <sheetView topLeftCell="A45" workbookViewId="0">
      <selection activeCell="F33" sqref="F33"/>
    </sheetView>
  </sheetViews>
  <sheetFormatPr defaultRowHeight="14.25" x14ac:dyDescent="0.45"/>
  <cols>
    <col min="1" max="1" width="3.6640625" style="2" customWidth="1"/>
    <col min="2" max="2" width="9.06640625" style="2"/>
    <col min="3" max="3" width="11.46484375" style="2" bestFit="1" customWidth="1"/>
    <col min="4" max="10" width="9.06640625" style="2"/>
    <col min="11" max="11" width="10.33203125" style="2" bestFit="1" customWidth="1"/>
    <col min="12" max="256" width="9.06640625" style="2"/>
    <col min="257" max="257" width="3.6640625" style="2" customWidth="1"/>
    <col min="258" max="258" width="9.06640625" style="2"/>
    <col min="259" max="259" width="11.46484375" style="2" bestFit="1" customWidth="1"/>
    <col min="260" max="266" width="9.06640625" style="2"/>
    <col min="267" max="267" width="10.33203125" style="2" bestFit="1" customWidth="1"/>
    <col min="268" max="512" width="9.06640625" style="2"/>
    <col min="513" max="513" width="3.6640625" style="2" customWidth="1"/>
    <col min="514" max="514" width="9.06640625" style="2"/>
    <col min="515" max="515" width="11.46484375" style="2" bestFit="1" customWidth="1"/>
    <col min="516" max="522" width="9.06640625" style="2"/>
    <col min="523" max="523" width="10.33203125" style="2" bestFit="1" customWidth="1"/>
    <col min="524" max="768" width="9.06640625" style="2"/>
    <col min="769" max="769" width="3.6640625" style="2" customWidth="1"/>
    <col min="770" max="770" width="9.06640625" style="2"/>
    <col min="771" max="771" width="11.46484375" style="2" bestFit="1" customWidth="1"/>
    <col min="772" max="778" width="9.06640625" style="2"/>
    <col min="779" max="779" width="10.33203125" style="2" bestFit="1" customWidth="1"/>
    <col min="780" max="1024" width="9.06640625" style="2"/>
    <col min="1025" max="1025" width="3.6640625" style="2" customWidth="1"/>
    <col min="1026" max="1026" width="9.06640625" style="2"/>
    <col min="1027" max="1027" width="11.46484375" style="2" bestFit="1" customWidth="1"/>
    <col min="1028" max="1034" width="9.06640625" style="2"/>
    <col min="1035" max="1035" width="10.33203125" style="2" bestFit="1" customWidth="1"/>
    <col min="1036" max="1280" width="9.06640625" style="2"/>
    <col min="1281" max="1281" width="3.6640625" style="2" customWidth="1"/>
    <col min="1282" max="1282" width="9.06640625" style="2"/>
    <col min="1283" max="1283" width="11.46484375" style="2" bestFit="1" customWidth="1"/>
    <col min="1284" max="1290" width="9.06640625" style="2"/>
    <col min="1291" max="1291" width="10.33203125" style="2" bestFit="1" customWidth="1"/>
    <col min="1292" max="1536" width="9.06640625" style="2"/>
    <col min="1537" max="1537" width="3.6640625" style="2" customWidth="1"/>
    <col min="1538" max="1538" width="9.06640625" style="2"/>
    <col min="1539" max="1539" width="11.46484375" style="2" bestFit="1" customWidth="1"/>
    <col min="1540" max="1546" width="9.06640625" style="2"/>
    <col min="1547" max="1547" width="10.33203125" style="2" bestFit="1" customWidth="1"/>
    <col min="1548" max="1792" width="9.06640625" style="2"/>
    <col min="1793" max="1793" width="3.6640625" style="2" customWidth="1"/>
    <col min="1794" max="1794" width="9.06640625" style="2"/>
    <col min="1795" max="1795" width="11.46484375" style="2" bestFit="1" customWidth="1"/>
    <col min="1796" max="1802" width="9.06640625" style="2"/>
    <col min="1803" max="1803" width="10.33203125" style="2" bestFit="1" customWidth="1"/>
    <col min="1804" max="2048" width="9.06640625" style="2"/>
    <col min="2049" max="2049" width="3.6640625" style="2" customWidth="1"/>
    <col min="2050" max="2050" width="9.06640625" style="2"/>
    <col min="2051" max="2051" width="11.46484375" style="2" bestFit="1" customWidth="1"/>
    <col min="2052" max="2058" width="9.06640625" style="2"/>
    <col min="2059" max="2059" width="10.33203125" style="2" bestFit="1" customWidth="1"/>
    <col min="2060" max="2304" width="9.06640625" style="2"/>
    <col min="2305" max="2305" width="3.6640625" style="2" customWidth="1"/>
    <col min="2306" max="2306" width="9.06640625" style="2"/>
    <col min="2307" max="2307" width="11.46484375" style="2" bestFit="1" customWidth="1"/>
    <col min="2308" max="2314" width="9.06640625" style="2"/>
    <col min="2315" max="2315" width="10.33203125" style="2" bestFit="1" customWidth="1"/>
    <col min="2316" max="2560" width="9.06640625" style="2"/>
    <col min="2561" max="2561" width="3.6640625" style="2" customWidth="1"/>
    <col min="2562" max="2562" width="9.06640625" style="2"/>
    <col min="2563" max="2563" width="11.46484375" style="2" bestFit="1" customWidth="1"/>
    <col min="2564" max="2570" width="9.06640625" style="2"/>
    <col min="2571" max="2571" width="10.33203125" style="2" bestFit="1" customWidth="1"/>
    <col min="2572" max="2816" width="9.06640625" style="2"/>
    <col min="2817" max="2817" width="3.6640625" style="2" customWidth="1"/>
    <col min="2818" max="2818" width="9.06640625" style="2"/>
    <col min="2819" max="2819" width="11.46484375" style="2" bestFit="1" customWidth="1"/>
    <col min="2820" max="2826" width="9.06640625" style="2"/>
    <col min="2827" max="2827" width="10.33203125" style="2" bestFit="1" customWidth="1"/>
    <col min="2828" max="3072" width="9.06640625" style="2"/>
    <col min="3073" max="3073" width="3.6640625" style="2" customWidth="1"/>
    <col min="3074" max="3074" width="9.06640625" style="2"/>
    <col min="3075" max="3075" width="11.46484375" style="2" bestFit="1" customWidth="1"/>
    <col min="3076" max="3082" width="9.06640625" style="2"/>
    <col min="3083" max="3083" width="10.33203125" style="2" bestFit="1" customWidth="1"/>
    <col min="3084" max="3328" width="9.06640625" style="2"/>
    <col min="3329" max="3329" width="3.6640625" style="2" customWidth="1"/>
    <col min="3330" max="3330" width="9.06640625" style="2"/>
    <col min="3331" max="3331" width="11.46484375" style="2" bestFit="1" customWidth="1"/>
    <col min="3332" max="3338" width="9.06640625" style="2"/>
    <col min="3339" max="3339" width="10.33203125" style="2" bestFit="1" customWidth="1"/>
    <col min="3340" max="3584" width="9.06640625" style="2"/>
    <col min="3585" max="3585" width="3.6640625" style="2" customWidth="1"/>
    <col min="3586" max="3586" width="9.06640625" style="2"/>
    <col min="3587" max="3587" width="11.46484375" style="2" bestFit="1" customWidth="1"/>
    <col min="3588" max="3594" width="9.06640625" style="2"/>
    <col min="3595" max="3595" width="10.33203125" style="2" bestFit="1" customWidth="1"/>
    <col min="3596" max="3840" width="9.06640625" style="2"/>
    <col min="3841" max="3841" width="3.6640625" style="2" customWidth="1"/>
    <col min="3842" max="3842" width="9.06640625" style="2"/>
    <col min="3843" max="3843" width="11.46484375" style="2" bestFit="1" customWidth="1"/>
    <col min="3844" max="3850" width="9.06640625" style="2"/>
    <col min="3851" max="3851" width="10.33203125" style="2" bestFit="1" customWidth="1"/>
    <col min="3852" max="4096" width="9.06640625" style="2"/>
    <col min="4097" max="4097" width="3.6640625" style="2" customWidth="1"/>
    <col min="4098" max="4098" width="9.06640625" style="2"/>
    <col min="4099" max="4099" width="11.46484375" style="2" bestFit="1" customWidth="1"/>
    <col min="4100" max="4106" width="9.06640625" style="2"/>
    <col min="4107" max="4107" width="10.33203125" style="2" bestFit="1" customWidth="1"/>
    <col min="4108" max="4352" width="9.06640625" style="2"/>
    <col min="4353" max="4353" width="3.6640625" style="2" customWidth="1"/>
    <col min="4354" max="4354" width="9.06640625" style="2"/>
    <col min="4355" max="4355" width="11.46484375" style="2" bestFit="1" customWidth="1"/>
    <col min="4356" max="4362" width="9.06640625" style="2"/>
    <col min="4363" max="4363" width="10.33203125" style="2" bestFit="1" customWidth="1"/>
    <col min="4364" max="4608" width="9.06640625" style="2"/>
    <col min="4609" max="4609" width="3.6640625" style="2" customWidth="1"/>
    <col min="4610" max="4610" width="9.06640625" style="2"/>
    <col min="4611" max="4611" width="11.46484375" style="2" bestFit="1" customWidth="1"/>
    <col min="4612" max="4618" width="9.06640625" style="2"/>
    <col min="4619" max="4619" width="10.33203125" style="2" bestFit="1" customWidth="1"/>
    <col min="4620" max="4864" width="9.06640625" style="2"/>
    <col min="4865" max="4865" width="3.6640625" style="2" customWidth="1"/>
    <col min="4866" max="4866" width="9.06640625" style="2"/>
    <col min="4867" max="4867" width="11.46484375" style="2" bestFit="1" customWidth="1"/>
    <col min="4868" max="4874" width="9.06640625" style="2"/>
    <col min="4875" max="4875" width="10.33203125" style="2" bestFit="1" customWidth="1"/>
    <col min="4876" max="5120" width="9.06640625" style="2"/>
    <col min="5121" max="5121" width="3.6640625" style="2" customWidth="1"/>
    <col min="5122" max="5122" width="9.06640625" style="2"/>
    <col min="5123" max="5123" width="11.46484375" style="2" bestFit="1" customWidth="1"/>
    <col min="5124" max="5130" width="9.06640625" style="2"/>
    <col min="5131" max="5131" width="10.33203125" style="2" bestFit="1" customWidth="1"/>
    <col min="5132" max="5376" width="9.06640625" style="2"/>
    <col min="5377" max="5377" width="3.6640625" style="2" customWidth="1"/>
    <col min="5378" max="5378" width="9.06640625" style="2"/>
    <col min="5379" max="5379" width="11.46484375" style="2" bestFit="1" customWidth="1"/>
    <col min="5380" max="5386" width="9.06640625" style="2"/>
    <col min="5387" max="5387" width="10.33203125" style="2" bestFit="1" customWidth="1"/>
    <col min="5388" max="5632" width="9.06640625" style="2"/>
    <col min="5633" max="5633" width="3.6640625" style="2" customWidth="1"/>
    <col min="5634" max="5634" width="9.06640625" style="2"/>
    <col min="5635" max="5635" width="11.46484375" style="2" bestFit="1" customWidth="1"/>
    <col min="5636" max="5642" width="9.06640625" style="2"/>
    <col min="5643" max="5643" width="10.33203125" style="2" bestFit="1" customWidth="1"/>
    <col min="5644" max="5888" width="9.06640625" style="2"/>
    <col min="5889" max="5889" width="3.6640625" style="2" customWidth="1"/>
    <col min="5890" max="5890" width="9.06640625" style="2"/>
    <col min="5891" max="5891" width="11.46484375" style="2" bestFit="1" customWidth="1"/>
    <col min="5892" max="5898" width="9.06640625" style="2"/>
    <col min="5899" max="5899" width="10.33203125" style="2" bestFit="1" customWidth="1"/>
    <col min="5900" max="6144" width="9.06640625" style="2"/>
    <col min="6145" max="6145" width="3.6640625" style="2" customWidth="1"/>
    <col min="6146" max="6146" width="9.06640625" style="2"/>
    <col min="6147" max="6147" width="11.46484375" style="2" bestFit="1" customWidth="1"/>
    <col min="6148" max="6154" width="9.06640625" style="2"/>
    <col min="6155" max="6155" width="10.33203125" style="2" bestFit="1" customWidth="1"/>
    <col min="6156" max="6400" width="9.06640625" style="2"/>
    <col min="6401" max="6401" width="3.6640625" style="2" customWidth="1"/>
    <col min="6402" max="6402" width="9.06640625" style="2"/>
    <col min="6403" max="6403" width="11.46484375" style="2" bestFit="1" customWidth="1"/>
    <col min="6404" max="6410" width="9.06640625" style="2"/>
    <col min="6411" max="6411" width="10.33203125" style="2" bestFit="1" customWidth="1"/>
    <col min="6412" max="6656" width="9.06640625" style="2"/>
    <col min="6657" max="6657" width="3.6640625" style="2" customWidth="1"/>
    <col min="6658" max="6658" width="9.06640625" style="2"/>
    <col min="6659" max="6659" width="11.46484375" style="2" bestFit="1" customWidth="1"/>
    <col min="6660" max="6666" width="9.06640625" style="2"/>
    <col min="6667" max="6667" width="10.33203125" style="2" bestFit="1" customWidth="1"/>
    <col min="6668" max="6912" width="9.06640625" style="2"/>
    <col min="6913" max="6913" width="3.6640625" style="2" customWidth="1"/>
    <col min="6914" max="6914" width="9.06640625" style="2"/>
    <col min="6915" max="6915" width="11.46484375" style="2" bestFit="1" customWidth="1"/>
    <col min="6916" max="6922" width="9.06640625" style="2"/>
    <col min="6923" max="6923" width="10.33203125" style="2" bestFit="1" customWidth="1"/>
    <col min="6924" max="7168" width="9.06640625" style="2"/>
    <col min="7169" max="7169" width="3.6640625" style="2" customWidth="1"/>
    <col min="7170" max="7170" width="9.06640625" style="2"/>
    <col min="7171" max="7171" width="11.46484375" style="2" bestFit="1" customWidth="1"/>
    <col min="7172" max="7178" width="9.06640625" style="2"/>
    <col min="7179" max="7179" width="10.33203125" style="2" bestFit="1" customWidth="1"/>
    <col min="7180" max="7424" width="9.06640625" style="2"/>
    <col min="7425" max="7425" width="3.6640625" style="2" customWidth="1"/>
    <col min="7426" max="7426" width="9.06640625" style="2"/>
    <col min="7427" max="7427" width="11.46484375" style="2" bestFit="1" customWidth="1"/>
    <col min="7428" max="7434" width="9.06640625" style="2"/>
    <col min="7435" max="7435" width="10.33203125" style="2" bestFit="1" customWidth="1"/>
    <col min="7436" max="7680" width="9.06640625" style="2"/>
    <col min="7681" max="7681" width="3.6640625" style="2" customWidth="1"/>
    <col min="7682" max="7682" width="9.06640625" style="2"/>
    <col min="7683" max="7683" width="11.46484375" style="2" bestFit="1" customWidth="1"/>
    <col min="7684" max="7690" width="9.06640625" style="2"/>
    <col min="7691" max="7691" width="10.33203125" style="2" bestFit="1" customWidth="1"/>
    <col min="7692" max="7936" width="9.06640625" style="2"/>
    <col min="7937" max="7937" width="3.6640625" style="2" customWidth="1"/>
    <col min="7938" max="7938" width="9.06640625" style="2"/>
    <col min="7939" max="7939" width="11.46484375" style="2" bestFit="1" customWidth="1"/>
    <col min="7940" max="7946" width="9.06640625" style="2"/>
    <col min="7947" max="7947" width="10.33203125" style="2" bestFit="1" customWidth="1"/>
    <col min="7948" max="8192" width="9.06640625" style="2"/>
    <col min="8193" max="8193" width="3.6640625" style="2" customWidth="1"/>
    <col min="8194" max="8194" width="9.06640625" style="2"/>
    <col min="8195" max="8195" width="11.46484375" style="2" bestFit="1" customWidth="1"/>
    <col min="8196" max="8202" width="9.06640625" style="2"/>
    <col min="8203" max="8203" width="10.33203125" style="2" bestFit="1" customWidth="1"/>
    <col min="8204" max="8448" width="9.06640625" style="2"/>
    <col min="8449" max="8449" width="3.6640625" style="2" customWidth="1"/>
    <col min="8450" max="8450" width="9.06640625" style="2"/>
    <col min="8451" max="8451" width="11.46484375" style="2" bestFit="1" customWidth="1"/>
    <col min="8452" max="8458" width="9.06640625" style="2"/>
    <col min="8459" max="8459" width="10.33203125" style="2" bestFit="1" customWidth="1"/>
    <col min="8460" max="8704" width="9.06640625" style="2"/>
    <col min="8705" max="8705" width="3.6640625" style="2" customWidth="1"/>
    <col min="8706" max="8706" width="9.06640625" style="2"/>
    <col min="8707" max="8707" width="11.46484375" style="2" bestFit="1" customWidth="1"/>
    <col min="8708" max="8714" width="9.06640625" style="2"/>
    <col min="8715" max="8715" width="10.33203125" style="2" bestFit="1" customWidth="1"/>
    <col min="8716" max="8960" width="9.06640625" style="2"/>
    <col min="8961" max="8961" width="3.6640625" style="2" customWidth="1"/>
    <col min="8962" max="8962" width="9.06640625" style="2"/>
    <col min="8963" max="8963" width="11.46484375" style="2" bestFit="1" customWidth="1"/>
    <col min="8964" max="8970" width="9.06640625" style="2"/>
    <col min="8971" max="8971" width="10.33203125" style="2" bestFit="1" customWidth="1"/>
    <col min="8972" max="9216" width="9.06640625" style="2"/>
    <col min="9217" max="9217" width="3.6640625" style="2" customWidth="1"/>
    <col min="9218" max="9218" width="9.06640625" style="2"/>
    <col min="9219" max="9219" width="11.46484375" style="2" bestFit="1" customWidth="1"/>
    <col min="9220" max="9226" width="9.06640625" style="2"/>
    <col min="9227" max="9227" width="10.33203125" style="2" bestFit="1" customWidth="1"/>
    <col min="9228" max="9472" width="9.06640625" style="2"/>
    <col min="9473" max="9473" width="3.6640625" style="2" customWidth="1"/>
    <col min="9474" max="9474" width="9.06640625" style="2"/>
    <col min="9475" max="9475" width="11.46484375" style="2" bestFit="1" customWidth="1"/>
    <col min="9476" max="9482" width="9.06640625" style="2"/>
    <col min="9483" max="9483" width="10.33203125" style="2" bestFit="1" customWidth="1"/>
    <col min="9484" max="9728" width="9.06640625" style="2"/>
    <col min="9729" max="9729" width="3.6640625" style="2" customWidth="1"/>
    <col min="9730" max="9730" width="9.06640625" style="2"/>
    <col min="9731" max="9731" width="11.46484375" style="2" bestFit="1" customWidth="1"/>
    <col min="9732" max="9738" width="9.06640625" style="2"/>
    <col min="9739" max="9739" width="10.33203125" style="2" bestFit="1" customWidth="1"/>
    <col min="9740" max="9984" width="9.06640625" style="2"/>
    <col min="9985" max="9985" width="3.6640625" style="2" customWidth="1"/>
    <col min="9986" max="9986" width="9.06640625" style="2"/>
    <col min="9987" max="9987" width="11.46484375" style="2" bestFit="1" customWidth="1"/>
    <col min="9988" max="9994" width="9.06640625" style="2"/>
    <col min="9995" max="9995" width="10.33203125" style="2" bestFit="1" customWidth="1"/>
    <col min="9996" max="10240" width="9.06640625" style="2"/>
    <col min="10241" max="10241" width="3.6640625" style="2" customWidth="1"/>
    <col min="10242" max="10242" width="9.06640625" style="2"/>
    <col min="10243" max="10243" width="11.46484375" style="2" bestFit="1" customWidth="1"/>
    <col min="10244" max="10250" width="9.06640625" style="2"/>
    <col min="10251" max="10251" width="10.33203125" style="2" bestFit="1" customWidth="1"/>
    <col min="10252" max="10496" width="9.06640625" style="2"/>
    <col min="10497" max="10497" width="3.6640625" style="2" customWidth="1"/>
    <col min="10498" max="10498" width="9.06640625" style="2"/>
    <col min="10499" max="10499" width="11.46484375" style="2" bestFit="1" customWidth="1"/>
    <col min="10500" max="10506" width="9.06640625" style="2"/>
    <col min="10507" max="10507" width="10.33203125" style="2" bestFit="1" customWidth="1"/>
    <col min="10508" max="10752" width="9.06640625" style="2"/>
    <col min="10753" max="10753" width="3.6640625" style="2" customWidth="1"/>
    <col min="10754" max="10754" width="9.06640625" style="2"/>
    <col min="10755" max="10755" width="11.46484375" style="2" bestFit="1" customWidth="1"/>
    <col min="10756" max="10762" width="9.06640625" style="2"/>
    <col min="10763" max="10763" width="10.33203125" style="2" bestFit="1" customWidth="1"/>
    <col min="10764" max="11008" width="9.06640625" style="2"/>
    <col min="11009" max="11009" width="3.6640625" style="2" customWidth="1"/>
    <col min="11010" max="11010" width="9.06640625" style="2"/>
    <col min="11011" max="11011" width="11.46484375" style="2" bestFit="1" customWidth="1"/>
    <col min="11012" max="11018" width="9.06640625" style="2"/>
    <col min="11019" max="11019" width="10.33203125" style="2" bestFit="1" customWidth="1"/>
    <col min="11020" max="11264" width="9.06640625" style="2"/>
    <col min="11265" max="11265" width="3.6640625" style="2" customWidth="1"/>
    <col min="11266" max="11266" width="9.06640625" style="2"/>
    <col min="11267" max="11267" width="11.46484375" style="2" bestFit="1" customWidth="1"/>
    <col min="11268" max="11274" width="9.06640625" style="2"/>
    <col min="11275" max="11275" width="10.33203125" style="2" bestFit="1" customWidth="1"/>
    <col min="11276" max="11520" width="9.06640625" style="2"/>
    <col min="11521" max="11521" width="3.6640625" style="2" customWidth="1"/>
    <col min="11522" max="11522" width="9.06640625" style="2"/>
    <col min="11523" max="11523" width="11.46484375" style="2" bestFit="1" customWidth="1"/>
    <col min="11524" max="11530" width="9.06640625" style="2"/>
    <col min="11531" max="11531" width="10.33203125" style="2" bestFit="1" customWidth="1"/>
    <col min="11532" max="11776" width="9.06640625" style="2"/>
    <col min="11777" max="11777" width="3.6640625" style="2" customWidth="1"/>
    <col min="11778" max="11778" width="9.06640625" style="2"/>
    <col min="11779" max="11779" width="11.46484375" style="2" bestFit="1" customWidth="1"/>
    <col min="11780" max="11786" width="9.06640625" style="2"/>
    <col min="11787" max="11787" width="10.33203125" style="2" bestFit="1" customWidth="1"/>
    <col min="11788" max="12032" width="9.06640625" style="2"/>
    <col min="12033" max="12033" width="3.6640625" style="2" customWidth="1"/>
    <col min="12034" max="12034" width="9.06640625" style="2"/>
    <col min="12035" max="12035" width="11.46484375" style="2" bestFit="1" customWidth="1"/>
    <col min="12036" max="12042" width="9.06640625" style="2"/>
    <col min="12043" max="12043" width="10.33203125" style="2" bestFit="1" customWidth="1"/>
    <col min="12044" max="12288" width="9.06640625" style="2"/>
    <col min="12289" max="12289" width="3.6640625" style="2" customWidth="1"/>
    <col min="12290" max="12290" width="9.06640625" style="2"/>
    <col min="12291" max="12291" width="11.46484375" style="2" bestFit="1" customWidth="1"/>
    <col min="12292" max="12298" width="9.06640625" style="2"/>
    <col min="12299" max="12299" width="10.33203125" style="2" bestFit="1" customWidth="1"/>
    <col min="12300" max="12544" width="9.06640625" style="2"/>
    <col min="12545" max="12545" width="3.6640625" style="2" customWidth="1"/>
    <col min="12546" max="12546" width="9.06640625" style="2"/>
    <col min="12547" max="12547" width="11.46484375" style="2" bestFit="1" customWidth="1"/>
    <col min="12548" max="12554" width="9.06640625" style="2"/>
    <col min="12555" max="12555" width="10.33203125" style="2" bestFit="1" customWidth="1"/>
    <col min="12556" max="12800" width="9.06640625" style="2"/>
    <col min="12801" max="12801" width="3.6640625" style="2" customWidth="1"/>
    <col min="12802" max="12802" width="9.06640625" style="2"/>
    <col min="12803" max="12803" width="11.46484375" style="2" bestFit="1" customWidth="1"/>
    <col min="12804" max="12810" width="9.06640625" style="2"/>
    <col min="12811" max="12811" width="10.33203125" style="2" bestFit="1" customWidth="1"/>
    <col min="12812" max="13056" width="9.06640625" style="2"/>
    <col min="13057" max="13057" width="3.6640625" style="2" customWidth="1"/>
    <col min="13058" max="13058" width="9.06640625" style="2"/>
    <col min="13059" max="13059" width="11.46484375" style="2" bestFit="1" customWidth="1"/>
    <col min="13060" max="13066" width="9.06640625" style="2"/>
    <col min="13067" max="13067" width="10.33203125" style="2" bestFit="1" customWidth="1"/>
    <col min="13068" max="13312" width="9.06640625" style="2"/>
    <col min="13313" max="13313" width="3.6640625" style="2" customWidth="1"/>
    <col min="13314" max="13314" width="9.06640625" style="2"/>
    <col min="13315" max="13315" width="11.46484375" style="2" bestFit="1" customWidth="1"/>
    <col min="13316" max="13322" width="9.06640625" style="2"/>
    <col min="13323" max="13323" width="10.33203125" style="2" bestFit="1" customWidth="1"/>
    <col min="13324" max="13568" width="9.06640625" style="2"/>
    <col min="13569" max="13569" width="3.6640625" style="2" customWidth="1"/>
    <col min="13570" max="13570" width="9.06640625" style="2"/>
    <col min="13571" max="13571" width="11.46484375" style="2" bestFit="1" customWidth="1"/>
    <col min="13572" max="13578" width="9.06640625" style="2"/>
    <col min="13579" max="13579" width="10.33203125" style="2" bestFit="1" customWidth="1"/>
    <col min="13580" max="13824" width="9.06640625" style="2"/>
    <col min="13825" max="13825" width="3.6640625" style="2" customWidth="1"/>
    <col min="13826" max="13826" width="9.06640625" style="2"/>
    <col min="13827" max="13827" width="11.46484375" style="2" bestFit="1" customWidth="1"/>
    <col min="13828" max="13834" width="9.06640625" style="2"/>
    <col min="13835" max="13835" width="10.33203125" style="2" bestFit="1" customWidth="1"/>
    <col min="13836" max="14080" width="9.06640625" style="2"/>
    <col min="14081" max="14081" width="3.6640625" style="2" customWidth="1"/>
    <col min="14082" max="14082" width="9.06640625" style="2"/>
    <col min="14083" max="14083" width="11.46484375" style="2" bestFit="1" customWidth="1"/>
    <col min="14084" max="14090" width="9.06640625" style="2"/>
    <col min="14091" max="14091" width="10.33203125" style="2" bestFit="1" customWidth="1"/>
    <col min="14092" max="14336" width="9.06640625" style="2"/>
    <col min="14337" max="14337" width="3.6640625" style="2" customWidth="1"/>
    <col min="14338" max="14338" width="9.06640625" style="2"/>
    <col min="14339" max="14339" width="11.46484375" style="2" bestFit="1" customWidth="1"/>
    <col min="14340" max="14346" width="9.06640625" style="2"/>
    <col min="14347" max="14347" width="10.33203125" style="2" bestFit="1" customWidth="1"/>
    <col min="14348" max="14592" width="9.06640625" style="2"/>
    <col min="14593" max="14593" width="3.6640625" style="2" customWidth="1"/>
    <col min="14594" max="14594" width="9.06640625" style="2"/>
    <col min="14595" max="14595" width="11.46484375" style="2" bestFit="1" customWidth="1"/>
    <col min="14596" max="14602" width="9.06640625" style="2"/>
    <col min="14603" max="14603" width="10.33203125" style="2" bestFit="1" customWidth="1"/>
    <col min="14604" max="14848" width="9.06640625" style="2"/>
    <col min="14849" max="14849" width="3.6640625" style="2" customWidth="1"/>
    <col min="14850" max="14850" width="9.06640625" style="2"/>
    <col min="14851" max="14851" width="11.46484375" style="2" bestFit="1" customWidth="1"/>
    <col min="14852" max="14858" width="9.06640625" style="2"/>
    <col min="14859" max="14859" width="10.33203125" style="2" bestFit="1" customWidth="1"/>
    <col min="14860" max="15104" width="9.06640625" style="2"/>
    <col min="15105" max="15105" width="3.6640625" style="2" customWidth="1"/>
    <col min="15106" max="15106" width="9.06640625" style="2"/>
    <col min="15107" max="15107" width="11.46484375" style="2" bestFit="1" customWidth="1"/>
    <col min="15108" max="15114" width="9.06640625" style="2"/>
    <col min="15115" max="15115" width="10.33203125" style="2" bestFit="1" customWidth="1"/>
    <col min="15116" max="15360" width="9.06640625" style="2"/>
    <col min="15361" max="15361" width="3.6640625" style="2" customWidth="1"/>
    <col min="15362" max="15362" width="9.06640625" style="2"/>
    <col min="15363" max="15363" width="11.46484375" style="2" bestFit="1" customWidth="1"/>
    <col min="15364" max="15370" width="9.06640625" style="2"/>
    <col min="15371" max="15371" width="10.33203125" style="2" bestFit="1" customWidth="1"/>
    <col min="15372" max="15616" width="9.06640625" style="2"/>
    <col min="15617" max="15617" width="3.6640625" style="2" customWidth="1"/>
    <col min="15618" max="15618" width="9.06640625" style="2"/>
    <col min="15619" max="15619" width="11.46484375" style="2" bestFit="1" customWidth="1"/>
    <col min="15620" max="15626" width="9.06640625" style="2"/>
    <col min="15627" max="15627" width="10.33203125" style="2" bestFit="1" customWidth="1"/>
    <col min="15628" max="15872" width="9.06640625" style="2"/>
    <col min="15873" max="15873" width="3.6640625" style="2" customWidth="1"/>
    <col min="15874" max="15874" width="9.06640625" style="2"/>
    <col min="15875" max="15875" width="11.46484375" style="2" bestFit="1" customWidth="1"/>
    <col min="15876" max="15882" width="9.06640625" style="2"/>
    <col min="15883" max="15883" width="10.33203125" style="2" bestFit="1" customWidth="1"/>
    <col min="15884" max="16128" width="9.06640625" style="2"/>
    <col min="16129" max="16129" width="3.6640625" style="2" customWidth="1"/>
    <col min="16130" max="16130" width="9.06640625" style="2"/>
    <col min="16131" max="16131" width="11.46484375" style="2" bestFit="1" customWidth="1"/>
    <col min="16132" max="16138" width="9.06640625" style="2"/>
    <col min="16139" max="16139" width="10.33203125" style="2" bestFit="1" customWidth="1"/>
    <col min="16140" max="16384" width="9.06640625" style="2"/>
  </cols>
  <sheetData>
    <row r="1" spans="1:18" ht="15.4" x14ac:dyDescent="0.45">
      <c r="A1" s="1" t="s">
        <v>5</v>
      </c>
      <c r="O1" s="3"/>
      <c r="P1" s="3"/>
      <c r="Q1" s="3"/>
      <c r="R1" s="3"/>
    </row>
    <row r="2" spans="1:18" x14ac:dyDescent="0.45">
      <c r="A2" s="4" t="s">
        <v>6</v>
      </c>
      <c r="O2" s="3"/>
      <c r="P2" s="3"/>
      <c r="Q2" s="3"/>
      <c r="R2" s="3"/>
    </row>
    <row r="3" spans="1:18" x14ac:dyDescent="0.45">
      <c r="A3" s="5"/>
      <c r="B3" s="4"/>
      <c r="O3" s="3"/>
      <c r="P3" s="3"/>
      <c r="Q3" s="3"/>
      <c r="R3" s="6"/>
    </row>
    <row r="4" spans="1:18" x14ac:dyDescent="0.45">
      <c r="B4" s="7" t="s">
        <v>2</v>
      </c>
      <c r="C4" s="4" t="s">
        <v>7</v>
      </c>
    </row>
    <row r="5" spans="1:18" x14ac:dyDescent="0.45">
      <c r="C5" s="2" t="s">
        <v>9</v>
      </c>
    </row>
    <row r="6" spans="1:18" x14ac:dyDescent="0.45">
      <c r="A6" s="3"/>
      <c r="B6" s="3"/>
      <c r="C6" s="8"/>
      <c r="D6" s="3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s="9" customFormat="1" ht="20.65" x14ac:dyDescent="0.45">
      <c r="B7" s="10" t="s">
        <v>8</v>
      </c>
      <c r="F7" s="11" t="s">
        <v>3</v>
      </c>
    </row>
    <row r="8" spans="1:18" s="9" customFormat="1" ht="18.75" customHeight="1" x14ac:dyDescent="0.45">
      <c r="B8" s="12" t="s">
        <v>4</v>
      </c>
      <c r="F8" s="13">
        <v>42948</v>
      </c>
    </row>
    <row r="9" spans="1:18" s="9" customFormat="1" x14ac:dyDescent="0.45">
      <c r="B9" s="9" t="s">
        <v>35</v>
      </c>
      <c r="F9" s="9" t="s">
        <v>36</v>
      </c>
    </row>
    <row r="10" spans="1:18" s="9" customFormat="1" x14ac:dyDescent="0.45"/>
    <row r="11" spans="1:18" s="9" customFormat="1" x14ac:dyDescent="0.45"/>
    <row r="12" spans="1:18" s="9" customFormat="1" x14ac:dyDescent="0.45"/>
    <row r="13" spans="1:18" s="9" customFormat="1" x14ac:dyDescent="0.45"/>
    <row r="14" spans="1:18" s="9" customFormat="1" x14ac:dyDescent="0.45"/>
    <row r="15" spans="1:18" s="9" customFormat="1" x14ac:dyDescent="0.45"/>
    <row r="16" spans="1:18" s="9" customFormat="1" x14ac:dyDescent="0.45"/>
    <row r="17" spans="2:18" s="9" customFormat="1" ht="15.75" customHeight="1" x14ac:dyDescent="0.45">
      <c r="B17" s="114">
        <f>F8</f>
        <v>42948</v>
      </c>
      <c r="C17" s="14">
        <f>DATE(YEAR(B17),MONTH(B17),DAY(B17)+7)</f>
        <v>42955</v>
      </c>
      <c r="D17" s="14">
        <f t="shared" ref="D17:R17" si="0">DATE(YEAR(C17),MONTH(C17),DAY(C17)+7)</f>
        <v>42962</v>
      </c>
      <c r="E17" s="14">
        <f t="shared" si="0"/>
        <v>42969</v>
      </c>
      <c r="F17" s="14">
        <f t="shared" si="0"/>
        <v>42976</v>
      </c>
      <c r="G17" s="14">
        <f t="shared" si="0"/>
        <v>42983</v>
      </c>
      <c r="H17" s="14">
        <f t="shared" si="0"/>
        <v>42990</v>
      </c>
      <c r="I17" s="14">
        <f t="shared" si="0"/>
        <v>42997</v>
      </c>
      <c r="J17" s="14">
        <f t="shared" si="0"/>
        <v>43004</v>
      </c>
      <c r="K17" s="14">
        <f t="shared" si="0"/>
        <v>43011</v>
      </c>
      <c r="L17" s="14">
        <f t="shared" si="0"/>
        <v>43018</v>
      </c>
      <c r="M17" s="14">
        <f t="shared" si="0"/>
        <v>43025</v>
      </c>
      <c r="N17" s="14">
        <f t="shared" si="0"/>
        <v>43032</v>
      </c>
      <c r="O17" s="14">
        <f t="shared" si="0"/>
        <v>43039</v>
      </c>
      <c r="P17" s="14">
        <f t="shared" si="0"/>
        <v>43046</v>
      </c>
      <c r="Q17" s="14">
        <f t="shared" si="0"/>
        <v>43053</v>
      </c>
      <c r="R17" s="14">
        <f t="shared" si="0"/>
        <v>43060</v>
      </c>
    </row>
    <row r="18" spans="2:18" s="9" customFormat="1" ht="15.75" customHeight="1" x14ac:dyDescent="0.45">
      <c r="B18" s="115">
        <f>YEAR(F8)</f>
        <v>2017</v>
      </c>
      <c r="C18" s="116" t="s">
        <v>38</v>
      </c>
      <c r="D18" s="116" t="s">
        <v>39</v>
      </c>
      <c r="E18" s="116" t="s">
        <v>40</v>
      </c>
      <c r="F18" s="116" t="s">
        <v>41</v>
      </c>
      <c r="G18" s="116" t="s">
        <v>38</v>
      </c>
      <c r="H18" s="116" t="s">
        <v>39</v>
      </c>
      <c r="I18" s="116" t="s">
        <v>40</v>
      </c>
      <c r="J18" s="116" t="s">
        <v>41</v>
      </c>
      <c r="K18" s="116" t="s">
        <v>38</v>
      </c>
      <c r="L18" s="116" t="s">
        <v>39</v>
      </c>
      <c r="M18" s="116" t="s">
        <v>40</v>
      </c>
      <c r="N18" s="116" t="s">
        <v>41</v>
      </c>
      <c r="O18" s="116" t="s">
        <v>42</v>
      </c>
      <c r="P18" s="116" t="s">
        <v>38</v>
      </c>
      <c r="Q18" s="116" t="s">
        <v>39</v>
      </c>
      <c r="R18" s="116" t="s">
        <v>40</v>
      </c>
    </row>
    <row r="19" spans="2:18" s="9" customFormat="1" ht="16.5" customHeight="1" x14ac:dyDescent="0.45"/>
    <row r="20" spans="2:18" s="9" customFormat="1" ht="16.5" customHeight="1" x14ac:dyDescent="0.45"/>
    <row r="21" spans="2:18" s="9" customFormat="1" ht="16.5" customHeight="1" x14ac:dyDescent="0.45"/>
    <row r="22" spans="2:18" s="9" customFormat="1" ht="16.5" customHeight="1" x14ac:dyDescent="0.45"/>
    <row r="23" spans="2:18" s="9" customFormat="1" ht="16.5" customHeight="1" x14ac:dyDescent="0.45"/>
    <row r="24" spans="2:18" s="9" customFormat="1" ht="16.5" customHeight="1" x14ac:dyDescent="0.45"/>
    <row r="25" spans="2:18" s="9" customFormat="1" ht="16.5" customHeight="1" x14ac:dyDescent="0.45"/>
    <row r="26" spans="2:18" s="9" customFormat="1" ht="16.5" customHeight="1" x14ac:dyDescent="0.45"/>
    <row r="27" spans="2:18" s="9" customFormat="1" ht="16.5" customHeight="1" x14ac:dyDescent="0.45"/>
    <row r="28" spans="2:18" s="9" customFormat="1" ht="16.5" customHeight="1" x14ac:dyDescent="0.45"/>
    <row r="29" spans="2:18" s="9" customFormat="1" ht="16.5" customHeight="1" x14ac:dyDescent="0.45"/>
    <row r="30" spans="2:18" s="9" customFormat="1" x14ac:dyDescent="0.45"/>
    <row r="33" spans="2:2" x14ac:dyDescent="0.45">
      <c r="B33" s="15"/>
    </row>
    <row r="44" spans="2:2" ht="15" x14ac:dyDescent="0.45">
      <c r="B44" s="12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05DD-6BA1-42B4-B74E-19FB45E1E063}">
  <dimension ref="A1:CO96"/>
  <sheetViews>
    <sheetView tabSelected="1" topLeftCell="A85" workbookViewId="0">
      <selection activeCell="G61" sqref="G61"/>
    </sheetView>
  </sheetViews>
  <sheetFormatPr defaultColWidth="9.1328125" defaultRowHeight="14.25" x14ac:dyDescent="0.45"/>
  <cols>
    <col min="1" max="1" width="6.86328125" style="24" customWidth="1"/>
    <col min="2" max="2" width="32.265625" style="18" customWidth="1"/>
    <col min="3" max="3" width="6.3984375" style="18" customWidth="1"/>
    <col min="4" max="4" width="6.1328125" style="31" customWidth="1"/>
    <col min="5" max="5" width="12.796875" style="18" customWidth="1"/>
    <col min="6" max="6" width="13.06640625" style="18" customWidth="1"/>
    <col min="7" max="9" width="5.59765625" style="18" customWidth="1"/>
    <col min="10" max="93" width="2.3984375" style="18" customWidth="1"/>
    <col min="94" max="16384" width="9.1328125" style="20"/>
  </cols>
  <sheetData>
    <row r="1" spans="1:93" ht="17.25" x14ac:dyDescent="0.45">
      <c r="A1" s="16" t="s">
        <v>23</v>
      </c>
      <c r="B1" s="17"/>
      <c r="C1" s="17"/>
      <c r="D1" s="17"/>
      <c r="E1" s="17"/>
      <c r="F1" s="17"/>
      <c r="J1" s="19"/>
    </row>
    <row r="2" spans="1:93" x14ac:dyDescent="0.45">
      <c r="A2" s="61" t="s">
        <v>24</v>
      </c>
      <c r="B2" s="21"/>
      <c r="C2" s="21"/>
      <c r="D2" s="22"/>
      <c r="E2" s="120"/>
      <c r="F2" s="120"/>
      <c r="H2" s="23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spans="1:93" x14ac:dyDescent="0.45">
      <c r="B3" s="122" t="s">
        <v>10</v>
      </c>
      <c r="C3" s="122"/>
      <c r="D3" s="122"/>
      <c r="E3" s="123" t="s">
        <v>43</v>
      </c>
      <c r="F3" s="123"/>
      <c r="G3" s="25"/>
      <c r="H3" s="25"/>
      <c r="I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</row>
    <row r="4" spans="1:93" x14ac:dyDescent="0.45">
      <c r="B4" s="122" t="s">
        <v>11</v>
      </c>
      <c r="C4" s="122"/>
      <c r="D4" s="122"/>
      <c r="E4" s="124">
        <v>42948</v>
      </c>
      <c r="F4" s="124"/>
      <c r="J4" s="27">
        <f>E4-WEEKDAY(E4,1)+2+7*(E5-1)</f>
        <v>42947</v>
      </c>
      <c r="K4" s="27">
        <f>J4+1</f>
        <v>42948</v>
      </c>
      <c r="L4" s="27">
        <f t="shared" ref="L4:BM4" si="0">K4+1</f>
        <v>42949</v>
      </c>
      <c r="M4" s="27">
        <f t="shared" si="0"/>
        <v>42950</v>
      </c>
      <c r="N4" s="27">
        <f t="shared" si="0"/>
        <v>42951</v>
      </c>
      <c r="O4" s="27">
        <f t="shared" si="0"/>
        <v>42952</v>
      </c>
      <c r="P4" s="27">
        <f t="shared" si="0"/>
        <v>42953</v>
      </c>
      <c r="Q4" s="27">
        <f t="shared" si="0"/>
        <v>42954</v>
      </c>
      <c r="R4" s="27">
        <f t="shared" si="0"/>
        <v>42955</v>
      </c>
      <c r="S4" s="27">
        <f t="shared" si="0"/>
        <v>42956</v>
      </c>
      <c r="T4" s="27">
        <f t="shared" si="0"/>
        <v>42957</v>
      </c>
      <c r="U4" s="27">
        <f t="shared" si="0"/>
        <v>42958</v>
      </c>
      <c r="V4" s="27">
        <f t="shared" si="0"/>
        <v>42959</v>
      </c>
      <c r="W4" s="27">
        <f t="shared" si="0"/>
        <v>42960</v>
      </c>
      <c r="X4" s="27">
        <f t="shared" si="0"/>
        <v>42961</v>
      </c>
      <c r="Y4" s="27">
        <f t="shared" si="0"/>
        <v>42962</v>
      </c>
      <c r="Z4" s="27">
        <f t="shared" si="0"/>
        <v>42963</v>
      </c>
      <c r="AA4" s="27">
        <f t="shared" si="0"/>
        <v>42964</v>
      </c>
      <c r="AB4" s="27">
        <f t="shared" si="0"/>
        <v>42965</v>
      </c>
      <c r="AC4" s="27">
        <f t="shared" si="0"/>
        <v>42966</v>
      </c>
      <c r="AD4" s="27">
        <f t="shared" si="0"/>
        <v>42967</v>
      </c>
      <c r="AE4" s="27">
        <f t="shared" si="0"/>
        <v>42968</v>
      </c>
      <c r="AF4" s="27">
        <f t="shared" si="0"/>
        <v>42969</v>
      </c>
      <c r="AG4" s="27">
        <f t="shared" si="0"/>
        <v>42970</v>
      </c>
      <c r="AH4" s="27">
        <f t="shared" si="0"/>
        <v>42971</v>
      </c>
      <c r="AI4" s="27">
        <f t="shared" si="0"/>
        <v>42972</v>
      </c>
      <c r="AJ4" s="27">
        <f t="shared" si="0"/>
        <v>42973</v>
      </c>
      <c r="AK4" s="27">
        <f t="shared" si="0"/>
        <v>42974</v>
      </c>
      <c r="AL4" s="27">
        <f t="shared" si="0"/>
        <v>42975</v>
      </c>
      <c r="AM4" s="27">
        <f t="shared" si="0"/>
        <v>42976</v>
      </c>
      <c r="AN4" s="27">
        <f t="shared" si="0"/>
        <v>42977</v>
      </c>
      <c r="AO4" s="27">
        <f t="shared" si="0"/>
        <v>42978</v>
      </c>
      <c r="AP4" s="27">
        <f t="shared" si="0"/>
        <v>42979</v>
      </c>
      <c r="AQ4" s="27">
        <f t="shared" si="0"/>
        <v>42980</v>
      </c>
      <c r="AR4" s="27">
        <f t="shared" si="0"/>
        <v>42981</v>
      </c>
      <c r="AS4" s="27">
        <f t="shared" si="0"/>
        <v>42982</v>
      </c>
      <c r="AT4" s="27">
        <f t="shared" si="0"/>
        <v>42983</v>
      </c>
      <c r="AU4" s="27">
        <f t="shared" si="0"/>
        <v>42984</v>
      </c>
      <c r="AV4" s="27">
        <f t="shared" si="0"/>
        <v>42985</v>
      </c>
      <c r="AW4" s="27">
        <f t="shared" si="0"/>
        <v>42986</v>
      </c>
      <c r="AX4" s="27">
        <f t="shared" si="0"/>
        <v>42987</v>
      </c>
      <c r="AY4" s="27">
        <f t="shared" si="0"/>
        <v>42988</v>
      </c>
      <c r="AZ4" s="27">
        <f t="shared" si="0"/>
        <v>42989</v>
      </c>
      <c r="BA4" s="27">
        <f t="shared" si="0"/>
        <v>42990</v>
      </c>
      <c r="BB4" s="27">
        <f t="shared" si="0"/>
        <v>42991</v>
      </c>
      <c r="BC4" s="27">
        <f t="shared" si="0"/>
        <v>42992</v>
      </c>
      <c r="BD4" s="27">
        <f t="shared" si="0"/>
        <v>42993</v>
      </c>
      <c r="BE4" s="27">
        <f t="shared" si="0"/>
        <v>42994</v>
      </c>
      <c r="BF4" s="27">
        <f t="shared" si="0"/>
        <v>42995</v>
      </c>
      <c r="BG4" s="27">
        <f t="shared" si="0"/>
        <v>42996</v>
      </c>
      <c r="BH4" s="27">
        <f t="shared" si="0"/>
        <v>42997</v>
      </c>
      <c r="BI4" s="27">
        <f t="shared" si="0"/>
        <v>42998</v>
      </c>
      <c r="BJ4" s="27">
        <f t="shared" si="0"/>
        <v>42999</v>
      </c>
      <c r="BK4" s="27">
        <f t="shared" si="0"/>
        <v>43000</v>
      </c>
      <c r="BL4" s="27">
        <f t="shared" si="0"/>
        <v>43001</v>
      </c>
      <c r="BM4" s="27">
        <f t="shared" si="0"/>
        <v>43002</v>
      </c>
      <c r="BN4" s="27">
        <f t="shared" ref="BN4" si="1">BM4+1</f>
        <v>43003</v>
      </c>
      <c r="BO4" s="27">
        <f t="shared" ref="BO4" si="2">BN4+1</f>
        <v>43004</v>
      </c>
      <c r="BP4" s="27">
        <f t="shared" ref="BP4" si="3">BO4+1</f>
        <v>43005</v>
      </c>
      <c r="BQ4" s="27">
        <f t="shared" ref="BQ4" si="4">BP4+1</f>
        <v>43006</v>
      </c>
      <c r="BR4" s="27">
        <f t="shared" ref="BR4" si="5">BQ4+1</f>
        <v>43007</v>
      </c>
      <c r="BS4" s="27">
        <f t="shared" ref="BS4" si="6">BR4+1</f>
        <v>43008</v>
      </c>
      <c r="BT4" s="27">
        <f t="shared" ref="BT4" si="7">BS4+1</f>
        <v>43009</v>
      </c>
      <c r="BU4" s="27">
        <f t="shared" ref="BU4" si="8">BT4+1</f>
        <v>43010</v>
      </c>
      <c r="BV4" s="27">
        <f t="shared" ref="BV4" si="9">BU4+1</f>
        <v>43011</v>
      </c>
      <c r="BW4" s="27">
        <f t="shared" ref="BW4" si="10">BV4+1</f>
        <v>43012</v>
      </c>
      <c r="BX4" s="27">
        <f t="shared" ref="BX4" si="11">BW4+1</f>
        <v>43013</v>
      </c>
      <c r="BY4" s="27">
        <f t="shared" ref="BY4" si="12">BX4+1</f>
        <v>43014</v>
      </c>
      <c r="BZ4" s="27">
        <f t="shared" ref="BZ4" si="13">BY4+1</f>
        <v>43015</v>
      </c>
      <c r="CA4" s="27">
        <f t="shared" ref="CA4" si="14">BZ4+1</f>
        <v>43016</v>
      </c>
      <c r="CB4" s="27">
        <f t="shared" ref="CB4" si="15">CA4+1</f>
        <v>43017</v>
      </c>
      <c r="CC4" s="27">
        <f t="shared" ref="CC4" si="16">CB4+1</f>
        <v>43018</v>
      </c>
      <c r="CD4" s="27">
        <f t="shared" ref="CD4" si="17">CC4+1</f>
        <v>43019</v>
      </c>
      <c r="CE4" s="27">
        <f t="shared" ref="CE4" si="18">CD4+1</f>
        <v>43020</v>
      </c>
      <c r="CF4" s="27">
        <f t="shared" ref="CF4" si="19">CE4+1</f>
        <v>43021</v>
      </c>
      <c r="CG4" s="27">
        <f t="shared" ref="CG4" si="20">CF4+1</f>
        <v>43022</v>
      </c>
      <c r="CH4" s="27">
        <f t="shared" ref="CH4" si="21">CG4+1</f>
        <v>43023</v>
      </c>
      <c r="CI4" s="27">
        <f t="shared" ref="CI4" si="22">CH4+1</f>
        <v>43024</v>
      </c>
      <c r="CJ4" s="27">
        <f t="shared" ref="CJ4" si="23">CI4+1</f>
        <v>43025</v>
      </c>
      <c r="CK4" s="27">
        <f t="shared" ref="CK4" si="24">CJ4+1</f>
        <v>43026</v>
      </c>
      <c r="CL4" s="27">
        <f t="shared" ref="CL4" si="25">CK4+1</f>
        <v>43027</v>
      </c>
      <c r="CM4" s="27">
        <f t="shared" ref="CM4" si="26">CL4+1</f>
        <v>43028</v>
      </c>
      <c r="CN4" s="27">
        <f t="shared" ref="CN4" si="27">CM4+1</f>
        <v>43029</v>
      </c>
      <c r="CO4" s="27">
        <f t="shared" ref="CO4" si="28">CN4+1</f>
        <v>43030</v>
      </c>
    </row>
    <row r="5" spans="1:93" x14ac:dyDescent="0.45">
      <c r="B5" s="125" t="s">
        <v>12</v>
      </c>
      <c r="C5" s="122"/>
      <c r="D5" s="122"/>
      <c r="E5" s="28">
        <v>1</v>
      </c>
      <c r="F5" s="29"/>
      <c r="J5" s="118" t="str">
        <f>"Week "&amp;(J4-($E$4-WEEKDAY($E$4,1)+2))/7+1</f>
        <v>Week 1</v>
      </c>
      <c r="K5" s="118"/>
      <c r="L5" s="118"/>
      <c r="M5" s="118"/>
      <c r="N5" s="118"/>
      <c r="O5" s="118"/>
      <c r="P5" s="118"/>
      <c r="Q5" s="118" t="str">
        <f>"Week "&amp;(Q4-($E$4-WEEKDAY($E$4,1)+2))/7+1</f>
        <v>Week 2</v>
      </c>
      <c r="R5" s="118"/>
      <c r="S5" s="118"/>
      <c r="T5" s="118"/>
      <c r="U5" s="118"/>
      <c r="V5" s="118"/>
      <c r="W5" s="118"/>
      <c r="X5" s="118" t="str">
        <f>"Week "&amp;(X4-($E$4-WEEKDAY($E$4,1)+2))/7+1</f>
        <v>Week 3</v>
      </c>
      <c r="Y5" s="118"/>
      <c r="Z5" s="118"/>
      <c r="AA5" s="118"/>
      <c r="AB5" s="118"/>
      <c r="AC5" s="118"/>
      <c r="AD5" s="118"/>
      <c r="AE5" s="118" t="str">
        <f>"Week "&amp;(AE4-($E$4-WEEKDAY($E$4,1)+2))/7+1</f>
        <v>Week 4</v>
      </c>
      <c r="AF5" s="118"/>
      <c r="AG5" s="118"/>
      <c r="AH5" s="118"/>
      <c r="AI5" s="118"/>
      <c r="AJ5" s="118"/>
      <c r="AK5" s="118"/>
      <c r="AL5" s="118" t="str">
        <f>"Week "&amp;(AL4-($E$4-WEEKDAY($E$4,1)+2))/7+1</f>
        <v>Week 5</v>
      </c>
      <c r="AM5" s="118"/>
      <c r="AN5" s="118"/>
      <c r="AO5" s="118"/>
      <c r="AP5" s="118"/>
      <c r="AQ5" s="118"/>
      <c r="AR5" s="118"/>
      <c r="AS5" s="118" t="str">
        <f>"Week "&amp;(AS4-($E$4-WEEKDAY($E$4,1)+2))/7+1</f>
        <v>Week 6</v>
      </c>
      <c r="AT5" s="118"/>
      <c r="AU5" s="118"/>
      <c r="AV5" s="118"/>
      <c r="AW5" s="118"/>
      <c r="AX5" s="118"/>
      <c r="AY5" s="118"/>
      <c r="AZ5" s="118" t="str">
        <f>"Week "&amp;(AZ4-($E$4-WEEKDAY($E$4,1)+2))/7+1</f>
        <v>Week 7</v>
      </c>
      <c r="BA5" s="118"/>
      <c r="BB5" s="118"/>
      <c r="BC5" s="118"/>
      <c r="BD5" s="118"/>
      <c r="BE5" s="118"/>
      <c r="BF5" s="118"/>
      <c r="BG5" s="118" t="str">
        <f>"Week "&amp;(BG4-($E$4-WEEKDAY($E$4,1)+2))/7+1</f>
        <v>Week 8</v>
      </c>
      <c r="BH5" s="118"/>
      <c r="BI5" s="118"/>
      <c r="BJ5" s="118"/>
      <c r="BK5" s="118"/>
      <c r="BL5" s="118"/>
      <c r="BM5" s="118"/>
      <c r="BN5" s="118" t="str">
        <f>"Week "&amp;(BN4-($E$4-WEEKDAY($E$4,1)+2))/7+1</f>
        <v>Week 9</v>
      </c>
      <c r="BO5" s="118"/>
      <c r="BP5" s="118"/>
      <c r="BQ5" s="118"/>
      <c r="BR5" s="118"/>
      <c r="BS5" s="118"/>
      <c r="BT5" s="118"/>
      <c r="BU5" s="118" t="str">
        <f>"Week "&amp;(BU4-($E$4-WEEKDAY($E$4,1)+2))/7+1</f>
        <v>Week 10</v>
      </c>
      <c r="BV5" s="118"/>
      <c r="BW5" s="118"/>
      <c r="BX5" s="118"/>
      <c r="BY5" s="118"/>
      <c r="BZ5" s="118"/>
      <c r="CA5" s="118"/>
      <c r="CB5" s="118" t="str">
        <f>"Week "&amp;(CB4-($E$4-WEEKDAY($E$4,1)+2))/7+1</f>
        <v>Week 11</v>
      </c>
      <c r="CC5" s="118"/>
      <c r="CD5" s="118"/>
      <c r="CE5" s="118"/>
      <c r="CF5" s="118"/>
      <c r="CG5" s="118"/>
      <c r="CH5" s="118"/>
      <c r="CI5" s="118" t="str">
        <f>"Week "&amp;(CI4-($E$4-WEEKDAY($E$4,1)+2))/7+1</f>
        <v>Week 12</v>
      </c>
      <c r="CJ5" s="118"/>
      <c r="CK5" s="118"/>
      <c r="CL5" s="118"/>
      <c r="CM5" s="118"/>
      <c r="CN5" s="118"/>
      <c r="CO5" s="118"/>
    </row>
    <row r="6" spans="1:93" x14ac:dyDescent="0.45">
      <c r="B6" s="30"/>
      <c r="J6" s="119">
        <f>J4</f>
        <v>42947</v>
      </c>
      <c r="K6" s="119"/>
      <c r="L6" s="119"/>
      <c r="M6" s="119"/>
      <c r="N6" s="119"/>
      <c r="O6" s="119"/>
      <c r="P6" s="119"/>
      <c r="Q6" s="119">
        <f>Q4</f>
        <v>42954</v>
      </c>
      <c r="R6" s="119"/>
      <c r="S6" s="119"/>
      <c r="T6" s="119"/>
      <c r="U6" s="119"/>
      <c r="V6" s="119"/>
      <c r="W6" s="119"/>
      <c r="X6" s="119">
        <f>X4</f>
        <v>42961</v>
      </c>
      <c r="Y6" s="119"/>
      <c r="Z6" s="119"/>
      <c r="AA6" s="119"/>
      <c r="AB6" s="119"/>
      <c r="AC6" s="119"/>
      <c r="AD6" s="119"/>
      <c r="AE6" s="119">
        <f>AE4</f>
        <v>42968</v>
      </c>
      <c r="AF6" s="119"/>
      <c r="AG6" s="119"/>
      <c r="AH6" s="119"/>
      <c r="AI6" s="119"/>
      <c r="AJ6" s="119"/>
      <c r="AK6" s="119"/>
      <c r="AL6" s="119">
        <f>AL4</f>
        <v>42975</v>
      </c>
      <c r="AM6" s="119"/>
      <c r="AN6" s="119"/>
      <c r="AO6" s="119"/>
      <c r="AP6" s="119"/>
      <c r="AQ6" s="119"/>
      <c r="AR6" s="119"/>
      <c r="AS6" s="119">
        <f>AS4</f>
        <v>42982</v>
      </c>
      <c r="AT6" s="119"/>
      <c r="AU6" s="119"/>
      <c r="AV6" s="119"/>
      <c r="AW6" s="119"/>
      <c r="AX6" s="119"/>
      <c r="AY6" s="119"/>
      <c r="AZ6" s="119">
        <f>AZ4</f>
        <v>42989</v>
      </c>
      <c r="BA6" s="119"/>
      <c r="BB6" s="119"/>
      <c r="BC6" s="119"/>
      <c r="BD6" s="119"/>
      <c r="BE6" s="119"/>
      <c r="BF6" s="119"/>
      <c r="BG6" s="119">
        <f>BG4</f>
        <v>42996</v>
      </c>
      <c r="BH6" s="119"/>
      <c r="BI6" s="119"/>
      <c r="BJ6" s="119"/>
      <c r="BK6" s="119"/>
      <c r="BL6" s="119"/>
      <c r="BM6" s="119"/>
      <c r="BN6" s="119">
        <f>BN4</f>
        <v>43003</v>
      </c>
      <c r="BO6" s="119"/>
      <c r="BP6" s="119"/>
      <c r="BQ6" s="119"/>
      <c r="BR6" s="119"/>
      <c r="BS6" s="119"/>
      <c r="BT6" s="119"/>
      <c r="BU6" s="119">
        <f>BU4</f>
        <v>43010</v>
      </c>
      <c r="BV6" s="119"/>
      <c r="BW6" s="119"/>
      <c r="BX6" s="119"/>
      <c r="BY6" s="119"/>
      <c r="BZ6" s="119"/>
      <c r="CA6" s="119"/>
      <c r="CB6" s="119">
        <f>CB4</f>
        <v>43017</v>
      </c>
      <c r="CC6" s="119"/>
      <c r="CD6" s="119"/>
      <c r="CE6" s="119"/>
      <c r="CF6" s="119"/>
      <c r="CG6" s="119"/>
      <c r="CH6" s="119"/>
      <c r="CI6" s="119">
        <f>CI4</f>
        <v>43024</v>
      </c>
      <c r="CJ6" s="119"/>
      <c r="CK6" s="119"/>
      <c r="CL6" s="119"/>
      <c r="CM6" s="119"/>
      <c r="CN6" s="119"/>
      <c r="CO6" s="119"/>
    </row>
    <row r="7" spans="1:93" s="40" customFormat="1" ht="24" x14ac:dyDescent="0.45">
      <c r="A7" s="32" t="s">
        <v>13</v>
      </c>
      <c r="B7" s="33" t="s">
        <v>14</v>
      </c>
      <c r="C7" s="34" t="s">
        <v>15</v>
      </c>
      <c r="D7" s="35" t="s">
        <v>16</v>
      </c>
      <c r="E7" s="36" t="s">
        <v>17</v>
      </c>
      <c r="F7" s="36" t="s">
        <v>18</v>
      </c>
      <c r="G7" s="37" t="s">
        <v>19</v>
      </c>
      <c r="H7" s="38" t="s">
        <v>20</v>
      </c>
      <c r="I7" s="38" t="s">
        <v>21</v>
      </c>
      <c r="J7" s="39" t="str">
        <f>CHOOSE(WEEKDAY(J4,1),"S","M","T","W","T","F","S")</f>
        <v>M</v>
      </c>
      <c r="K7" s="39" t="str">
        <f t="shared" ref="K7:P7" si="29">CHOOSE(WEEKDAY(K4,1),"S","M","T","W","T","F","S")</f>
        <v>T</v>
      </c>
      <c r="L7" s="39" t="str">
        <f t="shared" si="29"/>
        <v>W</v>
      </c>
      <c r="M7" s="39" t="str">
        <f t="shared" si="29"/>
        <v>T</v>
      </c>
      <c r="N7" s="39" t="str">
        <f t="shared" si="29"/>
        <v>F</v>
      </c>
      <c r="O7" s="39" t="str">
        <f t="shared" si="29"/>
        <v>S</v>
      </c>
      <c r="P7" s="39" t="str">
        <f t="shared" si="29"/>
        <v>S</v>
      </c>
      <c r="Q7" s="39" t="str">
        <f>CHOOSE(WEEKDAY(Q4,1),"S","M","T","W","T","F","S")</f>
        <v>M</v>
      </c>
      <c r="R7" s="39" t="str">
        <f t="shared" ref="R7:W7" si="30">CHOOSE(WEEKDAY(R4,1),"S","M","T","W","T","F","S")</f>
        <v>T</v>
      </c>
      <c r="S7" s="39" t="str">
        <f t="shared" si="30"/>
        <v>W</v>
      </c>
      <c r="T7" s="39" t="str">
        <f t="shared" si="30"/>
        <v>T</v>
      </c>
      <c r="U7" s="39" t="str">
        <f t="shared" si="30"/>
        <v>F</v>
      </c>
      <c r="V7" s="39" t="str">
        <f t="shared" si="30"/>
        <v>S</v>
      </c>
      <c r="W7" s="39" t="str">
        <f t="shared" si="30"/>
        <v>S</v>
      </c>
      <c r="X7" s="39" t="str">
        <f>CHOOSE(WEEKDAY(X4,1),"S","M","T","W","T","F","S")</f>
        <v>M</v>
      </c>
      <c r="Y7" s="39" t="str">
        <f t="shared" ref="Y7:AD7" si="31">CHOOSE(WEEKDAY(Y4,1),"S","M","T","W","T","F","S")</f>
        <v>T</v>
      </c>
      <c r="Z7" s="39" t="str">
        <f t="shared" si="31"/>
        <v>W</v>
      </c>
      <c r="AA7" s="39" t="str">
        <f t="shared" si="31"/>
        <v>T</v>
      </c>
      <c r="AB7" s="39" t="str">
        <f t="shared" si="31"/>
        <v>F</v>
      </c>
      <c r="AC7" s="39" t="str">
        <f t="shared" si="31"/>
        <v>S</v>
      </c>
      <c r="AD7" s="39" t="str">
        <f t="shared" si="31"/>
        <v>S</v>
      </c>
      <c r="AE7" s="39" t="str">
        <f>CHOOSE(WEEKDAY(AE4,1),"S","M","T","W","T","F","S")</f>
        <v>M</v>
      </c>
      <c r="AF7" s="39" t="str">
        <f t="shared" ref="AF7:AK7" si="32">CHOOSE(WEEKDAY(AF4,1),"S","M","T","W","T","F","S")</f>
        <v>T</v>
      </c>
      <c r="AG7" s="39" t="str">
        <f t="shared" si="32"/>
        <v>W</v>
      </c>
      <c r="AH7" s="39" t="str">
        <f t="shared" si="32"/>
        <v>T</v>
      </c>
      <c r="AI7" s="39" t="str">
        <f t="shared" si="32"/>
        <v>F</v>
      </c>
      <c r="AJ7" s="39" t="str">
        <f t="shared" si="32"/>
        <v>S</v>
      </c>
      <c r="AK7" s="39" t="str">
        <f t="shared" si="32"/>
        <v>S</v>
      </c>
      <c r="AL7" s="39" t="str">
        <f>CHOOSE(WEEKDAY(AL4,1),"S","M","T","W","T","F","S")</f>
        <v>M</v>
      </c>
      <c r="AM7" s="39" t="str">
        <f t="shared" ref="AM7:AR7" si="33">CHOOSE(WEEKDAY(AM4,1),"S","M","T","W","T","F","S")</f>
        <v>T</v>
      </c>
      <c r="AN7" s="39" t="str">
        <f t="shared" si="33"/>
        <v>W</v>
      </c>
      <c r="AO7" s="39" t="str">
        <f t="shared" si="33"/>
        <v>T</v>
      </c>
      <c r="AP7" s="39" t="str">
        <f t="shared" si="33"/>
        <v>F</v>
      </c>
      <c r="AQ7" s="39" t="str">
        <f t="shared" si="33"/>
        <v>S</v>
      </c>
      <c r="AR7" s="39" t="str">
        <f t="shared" si="33"/>
        <v>S</v>
      </c>
      <c r="AS7" s="39" t="str">
        <f>CHOOSE(WEEKDAY(AS4,1),"S","M","T","W","T","F","S")</f>
        <v>M</v>
      </c>
      <c r="AT7" s="39" t="str">
        <f t="shared" ref="AT7:AY7" si="34">CHOOSE(WEEKDAY(AT4,1),"S","M","T","W","T","F","S")</f>
        <v>T</v>
      </c>
      <c r="AU7" s="39" t="str">
        <f t="shared" si="34"/>
        <v>W</v>
      </c>
      <c r="AV7" s="39" t="str">
        <f t="shared" si="34"/>
        <v>T</v>
      </c>
      <c r="AW7" s="39" t="str">
        <f t="shared" si="34"/>
        <v>F</v>
      </c>
      <c r="AX7" s="39" t="str">
        <f t="shared" si="34"/>
        <v>S</v>
      </c>
      <c r="AY7" s="39" t="str">
        <f t="shared" si="34"/>
        <v>S</v>
      </c>
      <c r="AZ7" s="39" t="str">
        <f>CHOOSE(WEEKDAY(AZ4,1),"S","M","T","W","T","F","S")</f>
        <v>M</v>
      </c>
      <c r="BA7" s="39" t="str">
        <f t="shared" ref="BA7:BF7" si="35">CHOOSE(WEEKDAY(BA4,1),"S","M","T","W","T","F","S")</f>
        <v>T</v>
      </c>
      <c r="BB7" s="39" t="str">
        <f t="shared" si="35"/>
        <v>W</v>
      </c>
      <c r="BC7" s="39" t="str">
        <f t="shared" si="35"/>
        <v>T</v>
      </c>
      <c r="BD7" s="39" t="str">
        <f t="shared" si="35"/>
        <v>F</v>
      </c>
      <c r="BE7" s="39" t="str">
        <f t="shared" si="35"/>
        <v>S</v>
      </c>
      <c r="BF7" s="39" t="str">
        <f t="shared" si="35"/>
        <v>S</v>
      </c>
      <c r="BG7" s="39" t="str">
        <f>CHOOSE(WEEKDAY(BG4,1),"S","M","T","W","T","F","S")</f>
        <v>M</v>
      </c>
      <c r="BH7" s="39" t="str">
        <f t="shared" ref="BH7:BM7" si="36">CHOOSE(WEEKDAY(BH4,1),"S","M","T","W","T","F","S")</f>
        <v>T</v>
      </c>
      <c r="BI7" s="39" t="str">
        <f t="shared" si="36"/>
        <v>W</v>
      </c>
      <c r="BJ7" s="39" t="str">
        <f t="shared" si="36"/>
        <v>T</v>
      </c>
      <c r="BK7" s="39" t="str">
        <f t="shared" si="36"/>
        <v>F</v>
      </c>
      <c r="BL7" s="39" t="str">
        <f t="shared" si="36"/>
        <v>S</v>
      </c>
      <c r="BM7" s="39" t="str">
        <f t="shared" si="36"/>
        <v>S</v>
      </c>
      <c r="BN7" s="39" t="str">
        <f>CHOOSE(WEEKDAY(BN4,1),"S","M","T","W","T","F","S")</f>
        <v>M</v>
      </c>
      <c r="BO7" s="39" t="str">
        <f t="shared" ref="BO7:BT7" si="37">CHOOSE(WEEKDAY(BO4,1),"S","M","T","W","T","F","S")</f>
        <v>T</v>
      </c>
      <c r="BP7" s="39" t="str">
        <f t="shared" si="37"/>
        <v>W</v>
      </c>
      <c r="BQ7" s="39" t="str">
        <f t="shared" si="37"/>
        <v>T</v>
      </c>
      <c r="BR7" s="39" t="str">
        <f t="shared" si="37"/>
        <v>F</v>
      </c>
      <c r="BS7" s="39" t="str">
        <f t="shared" si="37"/>
        <v>S</v>
      </c>
      <c r="BT7" s="39" t="str">
        <f t="shared" si="37"/>
        <v>S</v>
      </c>
      <c r="BU7" s="39" t="str">
        <f>CHOOSE(WEEKDAY(BU4,1),"S","M","T","W","T","F","S")</f>
        <v>M</v>
      </c>
      <c r="BV7" s="39" t="str">
        <f t="shared" ref="BV7:CA7" si="38">CHOOSE(WEEKDAY(BV4,1),"S","M","T","W","T","F","S")</f>
        <v>T</v>
      </c>
      <c r="BW7" s="39" t="str">
        <f t="shared" si="38"/>
        <v>W</v>
      </c>
      <c r="BX7" s="39" t="str">
        <f t="shared" si="38"/>
        <v>T</v>
      </c>
      <c r="BY7" s="39" t="str">
        <f t="shared" si="38"/>
        <v>F</v>
      </c>
      <c r="BZ7" s="39" t="str">
        <f t="shared" si="38"/>
        <v>S</v>
      </c>
      <c r="CA7" s="39" t="str">
        <f t="shared" si="38"/>
        <v>S</v>
      </c>
      <c r="CB7" s="39" t="str">
        <f>CHOOSE(WEEKDAY(CB4,1),"S","M","T","W","T","F","S")</f>
        <v>M</v>
      </c>
      <c r="CC7" s="39" t="str">
        <f t="shared" ref="CC7:CH7" si="39">CHOOSE(WEEKDAY(CC4,1),"S","M","T","W","T","F","S")</f>
        <v>T</v>
      </c>
      <c r="CD7" s="39" t="str">
        <f t="shared" si="39"/>
        <v>W</v>
      </c>
      <c r="CE7" s="39" t="str">
        <f t="shared" si="39"/>
        <v>T</v>
      </c>
      <c r="CF7" s="39" t="str">
        <f t="shared" si="39"/>
        <v>F</v>
      </c>
      <c r="CG7" s="39" t="str">
        <f t="shared" si="39"/>
        <v>S</v>
      </c>
      <c r="CH7" s="39" t="str">
        <f t="shared" si="39"/>
        <v>S</v>
      </c>
      <c r="CI7" s="39" t="str">
        <f>CHOOSE(WEEKDAY(CI4,1),"S","M","T","W","T","F","S")</f>
        <v>M</v>
      </c>
      <c r="CJ7" s="39" t="str">
        <f t="shared" ref="CJ7:CO7" si="40">CHOOSE(WEEKDAY(CJ4,1),"S","M","T","W","T","F","S")</f>
        <v>T</v>
      </c>
      <c r="CK7" s="39" t="str">
        <f t="shared" si="40"/>
        <v>W</v>
      </c>
      <c r="CL7" s="39" t="str">
        <f t="shared" si="40"/>
        <v>T</v>
      </c>
      <c r="CM7" s="39" t="str">
        <f t="shared" si="40"/>
        <v>F</v>
      </c>
      <c r="CN7" s="39" t="str">
        <f t="shared" si="40"/>
        <v>S</v>
      </c>
      <c r="CO7" s="39" t="str">
        <f t="shared" si="40"/>
        <v>S</v>
      </c>
    </row>
    <row r="8" spans="1:93" s="43" customFormat="1" ht="11.65" x14ac:dyDescent="0.35">
      <c r="A8" s="41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42" t="s">
        <v>45</v>
      </c>
      <c r="C8" s="43" t="s">
        <v>22</v>
      </c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</row>
    <row r="9" spans="1:93" s="59" customFormat="1" ht="11.65" x14ac:dyDescent="0.35">
      <c r="A9" s="50" t="str">
        <f t="shared" ref="A9:A23" ca="1" si="4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51" t="s">
        <v>52</v>
      </c>
      <c r="C9" s="52"/>
      <c r="D9" s="53"/>
      <c r="E9" s="54">
        <v>42948</v>
      </c>
      <c r="F9" s="55">
        <f>IF(G9=0,E9,E9+G9-1)</f>
        <v>42948</v>
      </c>
      <c r="G9" s="56">
        <v>1</v>
      </c>
      <c r="H9" s="57">
        <v>1</v>
      </c>
      <c r="I9" s="58">
        <f t="shared" ref="I9:I22" si="42">IF(OR(F9=0,E9=0),0,NETWORKDAYS(E9,F9))</f>
        <v>1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</row>
    <row r="10" spans="1:93" s="59" customFormat="1" ht="11.65" x14ac:dyDescent="0.35">
      <c r="A10" s="50" t="str">
        <f t="shared" ca="1" si="41"/>
        <v>1.2</v>
      </c>
      <c r="B10" s="51" t="s">
        <v>54</v>
      </c>
      <c r="C10" s="52"/>
      <c r="D10" s="53"/>
      <c r="E10" s="54">
        <f>F9+1</f>
        <v>42949</v>
      </c>
      <c r="F10" s="55">
        <f t="shared" ref="F10:F22" si="43">IF(G10=0,E10,E10+G10-1)</f>
        <v>42949</v>
      </c>
      <c r="G10" s="56">
        <v>1</v>
      </c>
      <c r="H10" s="57">
        <v>1</v>
      </c>
      <c r="I10" s="58">
        <f t="shared" si="42"/>
        <v>1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</row>
    <row r="11" spans="1:93" s="59" customFormat="1" ht="11.65" x14ac:dyDescent="0.35">
      <c r="A11" s="50" t="str">
        <f t="shared" ca="1" si="41"/>
        <v>1.3</v>
      </c>
      <c r="B11" s="51" t="s">
        <v>53</v>
      </c>
      <c r="C11" s="52"/>
      <c r="D11" s="53"/>
      <c r="E11" s="54">
        <f t="shared" ref="E11:E21" si="44">F10+1</f>
        <v>42950</v>
      </c>
      <c r="F11" s="55">
        <f t="shared" si="43"/>
        <v>42950</v>
      </c>
      <c r="G11" s="56">
        <v>1</v>
      </c>
      <c r="H11" s="57">
        <v>1</v>
      </c>
      <c r="I11" s="58">
        <f t="shared" si="42"/>
        <v>1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</row>
    <row r="12" spans="1:93" s="59" customFormat="1" ht="11.65" x14ac:dyDescent="0.35">
      <c r="A12" s="50" t="str">
        <f t="shared" ca="1" si="41"/>
        <v>1.4</v>
      </c>
      <c r="B12" s="51" t="s">
        <v>60</v>
      </c>
      <c r="C12" s="52"/>
      <c r="D12" s="53"/>
      <c r="E12" s="54">
        <v>42954</v>
      </c>
      <c r="F12" s="55">
        <f t="shared" si="43"/>
        <v>42954</v>
      </c>
      <c r="G12" s="56">
        <v>1</v>
      </c>
      <c r="H12" s="57">
        <v>1</v>
      </c>
      <c r="I12" s="58">
        <f t="shared" si="42"/>
        <v>1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</row>
    <row r="13" spans="1:93" s="59" customFormat="1" ht="11.65" x14ac:dyDescent="0.35">
      <c r="A13" s="50" t="str">
        <f t="shared" ca="1" si="41"/>
        <v>1.5</v>
      </c>
      <c r="B13" s="51" t="s">
        <v>55</v>
      </c>
      <c r="C13" s="52"/>
      <c r="D13" s="53"/>
      <c r="E13" s="54">
        <f t="shared" si="44"/>
        <v>42955</v>
      </c>
      <c r="F13" s="55">
        <f t="shared" si="43"/>
        <v>42955</v>
      </c>
      <c r="G13" s="56">
        <v>1</v>
      </c>
      <c r="H13" s="57">
        <v>0.8</v>
      </c>
      <c r="I13" s="58">
        <f t="shared" si="42"/>
        <v>1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</row>
    <row r="14" spans="1:93" s="59" customFormat="1" ht="11.65" x14ac:dyDescent="0.35">
      <c r="A14" s="50" t="str">
        <f t="shared" ca="1" si="41"/>
        <v>1.6</v>
      </c>
      <c r="B14" s="51" t="s">
        <v>56</v>
      </c>
      <c r="C14" s="52"/>
      <c r="D14" s="53"/>
      <c r="E14" s="54">
        <f t="shared" si="44"/>
        <v>42956</v>
      </c>
      <c r="F14" s="55">
        <f t="shared" si="43"/>
        <v>42956</v>
      </c>
      <c r="G14" s="56">
        <v>1</v>
      </c>
      <c r="H14" s="57">
        <v>0.8</v>
      </c>
      <c r="I14" s="58">
        <f t="shared" si="42"/>
        <v>1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</row>
    <row r="15" spans="1:93" s="59" customFormat="1" ht="11.65" x14ac:dyDescent="0.35">
      <c r="A15" s="50" t="str">
        <f t="shared" ca="1" si="41"/>
        <v>1.7</v>
      </c>
      <c r="B15" s="51" t="s">
        <v>57</v>
      </c>
      <c r="C15" s="52"/>
      <c r="D15" s="53"/>
      <c r="E15" s="54">
        <f t="shared" si="44"/>
        <v>42957</v>
      </c>
      <c r="F15" s="55">
        <f t="shared" si="43"/>
        <v>42957</v>
      </c>
      <c r="G15" s="56">
        <v>1</v>
      </c>
      <c r="H15" s="57">
        <v>0.6</v>
      </c>
      <c r="I15" s="58">
        <f t="shared" si="42"/>
        <v>1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</row>
    <row r="16" spans="1:93" s="59" customFormat="1" ht="11.65" x14ac:dyDescent="0.35">
      <c r="A16" s="50" t="str">
        <f t="shared" ca="1" si="41"/>
        <v>1.8</v>
      </c>
      <c r="B16" s="51" t="s">
        <v>59</v>
      </c>
      <c r="C16" s="52"/>
      <c r="D16" s="53"/>
      <c r="E16" s="54">
        <f t="shared" si="44"/>
        <v>42958</v>
      </c>
      <c r="F16" s="55">
        <f t="shared" si="43"/>
        <v>42958</v>
      </c>
      <c r="G16" s="56">
        <v>1</v>
      </c>
      <c r="H16" s="57">
        <v>0.5</v>
      </c>
      <c r="I16" s="58">
        <f t="shared" si="42"/>
        <v>1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</row>
    <row r="17" spans="1:93" s="59" customFormat="1" ht="11.65" x14ac:dyDescent="0.35">
      <c r="A17" s="50" t="str">
        <f t="shared" ca="1" si="41"/>
        <v>1.9</v>
      </c>
      <c r="B17" s="51" t="s">
        <v>1</v>
      </c>
      <c r="C17" s="52"/>
      <c r="D17" s="53"/>
      <c r="E17" s="54">
        <v>42961</v>
      </c>
      <c r="F17" s="55">
        <f t="shared" si="43"/>
        <v>42961</v>
      </c>
      <c r="G17" s="56">
        <v>1</v>
      </c>
      <c r="H17" s="57">
        <v>1</v>
      </c>
      <c r="I17" s="58">
        <f t="shared" si="42"/>
        <v>1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</row>
    <row r="18" spans="1:93" s="59" customFormat="1" ht="23.25" x14ac:dyDescent="0.35">
      <c r="A18" s="50" t="str">
        <f t="shared" ca="1" si="41"/>
        <v>1.10</v>
      </c>
      <c r="B18" s="51" t="s">
        <v>61</v>
      </c>
      <c r="C18" s="52"/>
      <c r="D18" s="53"/>
      <c r="E18" s="54">
        <f t="shared" si="44"/>
        <v>42962</v>
      </c>
      <c r="F18" s="55">
        <f t="shared" si="43"/>
        <v>42962</v>
      </c>
      <c r="G18" s="56">
        <v>1</v>
      </c>
      <c r="H18" s="57">
        <v>1</v>
      </c>
      <c r="I18" s="58">
        <f t="shared" si="42"/>
        <v>1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</row>
    <row r="19" spans="1:93" s="59" customFormat="1" ht="11.65" x14ac:dyDescent="0.35">
      <c r="A19" s="50" t="str">
        <f t="shared" ca="1" si="41"/>
        <v>1.11</v>
      </c>
      <c r="B19" s="51" t="s">
        <v>62</v>
      </c>
      <c r="C19" s="52"/>
      <c r="D19" s="53"/>
      <c r="E19" s="54">
        <f t="shared" si="44"/>
        <v>42963</v>
      </c>
      <c r="F19" s="55">
        <f t="shared" si="43"/>
        <v>42964</v>
      </c>
      <c r="G19" s="56">
        <v>2</v>
      </c>
      <c r="H19" s="57">
        <v>0.4</v>
      </c>
      <c r="I19" s="58">
        <f t="shared" si="42"/>
        <v>2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</row>
    <row r="20" spans="1:93" s="59" customFormat="1" ht="11.65" x14ac:dyDescent="0.35">
      <c r="A20" s="50" t="str">
        <f t="shared" ca="1" si="41"/>
        <v>1.12</v>
      </c>
      <c r="B20" s="51" t="s">
        <v>63</v>
      </c>
      <c r="C20" s="52"/>
      <c r="D20" s="53"/>
      <c r="E20" s="54">
        <v>42968</v>
      </c>
      <c r="F20" s="55">
        <f t="shared" si="43"/>
        <v>42969</v>
      </c>
      <c r="G20" s="56">
        <v>2</v>
      </c>
      <c r="H20" s="57">
        <v>0.4</v>
      </c>
      <c r="I20" s="58">
        <f t="shared" si="42"/>
        <v>2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</row>
    <row r="21" spans="1:93" s="59" customFormat="1" ht="11.65" x14ac:dyDescent="0.35">
      <c r="A21" s="50" t="str">
        <f t="shared" ca="1" si="41"/>
        <v>1.13</v>
      </c>
      <c r="B21" s="51" t="s">
        <v>64</v>
      </c>
      <c r="C21" s="52"/>
      <c r="D21" s="53"/>
      <c r="E21" s="54">
        <f t="shared" si="44"/>
        <v>42970</v>
      </c>
      <c r="F21" s="55">
        <f t="shared" si="43"/>
        <v>42972</v>
      </c>
      <c r="G21" s="56">
        <v>3</v>
      </c>
      <c r="H21" s="57">
        <v>0.3</v>
      </c>
      <c r="I21" s="58">
        <f t="shared" si="42"/>
        <v>3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</row>
    <row r="22" spans="1:93" s="59" customFormat="1" ht="11.65" x14ac:dyDescent="0.35">
      <c r="A22" s="50" t="str">
        <f t="shared" ca="1" si="41"/>
        <v>1.14</v>
      </c>
      <c r="B22" s="51" t="s">
        <v>58</v>
      </c>
      <c r="C22" s="52"/>
      <c r="D22" s="53"/>
      <c r="E22" s="54">
        <v>42975</v>
      </c>
      <c r="F22" s="55">
        <f t="shared" si="43"/>
        <v>42975</v>
      </c>
      <c r="G22" s="56">
        <v>0</v>
      </c>
      <c r="H22" s="57">
        <v>1</v>
      </c>
      <c r="I22" s="58">
        <f t="shared" si="42"/>
        <v>1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</row>
    <row r="23" spans="1:93" s="52" customFormat="1" ht="11.65" x14ac:dyDescent="0.35">
      <c r="A23" s="50" t="str">
        <f t="shared" ca="1" si="41"/>
        <v>1.15</v>
      </c>
      <c r="B23" s="60"/>
      <c r="C23" s="60"/>
      <c r="D23" s="44"/>
      <c r="E23" s="117" t="s">
        <v>44</v>
      </c>
      <c r="F23" s="117"/>
      <c r="G23" s="46">
        <f>SUM(G9:G22)*8</f>
        <v>136</v>
      </c>
      <c r="H23" s="47"/>
      <c r="I23" s="48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</row>
    <row r="24" spans="1:93" s="43" customFormat="1" ht="11.65" x14ac:dyDescent="0.35">
      <c r="A24" s="41" t="str">
        <f ca="1">IF(ISERROR(VALUE(SUBSTITUTE(OFFSET(A24,-1,0,1,1),".",""))),"1",IF(ISERROR(FIND("`",SUBSTITUTE(OFFSET(A24,-1,0,1,1),".","`",1))),TEXT(VALUE(OFFSET(A24,-1,0,1,1))+1,"#"),TEXT(VALUE(LEFT(OFFSET(A24,-1,0,1,1),FIND("`",SUBSTITUTE(OFFSET(A24,-1,0,1,1),".","`",1))-1))+1,"#")))</f>
        <v>2</v>
      </c>
      <c r="B24" s="42" t="s">
        <v>46</v>
      </c>
      <c r="D24" s="44"/>
      <c r="E24" s="45"/>
      <c r="F24" s="45"/>
      <c r="G24" s="46"/>
      <c r="H24" s="47"/>
      <c r="I24" s="48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</row>
    <row r="25" spans="1:93" s="59" customFormat="1" ht="11.65" x14ac:dyDescent="0.35">
      <c r="A25" s="50" t="str">
        <f t="shared" ref="A25:A76" ca="1" si="45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2.1</v>
      </c>
      <c r="B25" s="51" t="s">
        <v>65</v>
      </c>
      <c r="C25" s="52"/>
      <c r="D25" s="53"/>
      <c r="E25" s="54">
        <v>42976</v>
      </c>
      <c r="F25" s="55">
        <f>IF(G25=0,E25,E25+G25-1)</f>
        <v>42977</v>
      </c>
      <c r="G25" s="56">
        <v>2</v>
      </c>
      <c r="H25" s="57">
        <v>0</v>
      </c>
      <c r="I25" s="58">
        <f t="shared" ref="I25:I28" si="46">IF(OR(F25=0,E25=0),0,NETWORKDAYS(E25,F25))</f>
        <v>2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</row>
    <row r="26" spans="1:93" s="59" customFormat="1" ht="11.65" x14ac:dyDescent="0.35">
      <c r="A26" s="50" t="str">
        <f t="shared" ca="1" si="45"/>
        <v>2.2</v>
      </c>
      <c r="B26" s="51" t="s">
        <v>67</v>
      </c>
      <c r="C26" s="52"/>
      <c r="D26" s="53"/>
      <c r="E26" s="54">
        <f t="shared" ref="E26:E28" si="47">E25+1</f>
        <v>42977</v>
      </c>
      <c r="F26" s="55">
        <f t="shared" ref="F26:F28" si="48">IF(G26=0,E26,E26+G26-1)</f>
        <v>42978</v>
      </c>
      <c r="G26" s="56">
        <v>2</v>
      </c>
      <c r="H26" s="57">
        <v>0</v>
      </c>
      <c r="I26" s="58">
        <f t="shared" si="46"/>
        <v>2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</row>
    <row r="27" spans="1:93" s="59" customFormat="1" ht="11.65" x14ac:dyDescent="0.35">
      <c r="A27" s="50" t="str">
        <f t="shared" ca="1" si="45"/>
        <v>2.3</v>
      </c>
      <c r="B27" s="51" t="s">
        <v>68</v>
      </c>
      <c r="C27" s="52"/>
      <c r="D27" s="53"/>
      <c r="E27" s="54">
        <f t="shared" si="47"/>
        <v>42978</v>
      </c>
      <c r="F27" s="55">
        <f t="shared" si="48"/>
        <v>42979</v>
      </c>
      <c r="G27" s="56">
        <v>2</v>
      </c>
      <c r="H27" s="57">
        <v>0</v>
      </c>
      <c r="I27" s="58">
        <f t="shared" si="46"/>
        <v>2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</row>
    <row r="28" spans="1:93" s="59" customFormat="1" ht="11.65" x14ac:dyDescent="0.35">
      <c r="A28" s="50" t="str">
        <f t="shared" ca="1" si="45"/>
        <v>2.4</v>
      </c>
      <c r="B28" s="51" t="s">
        <v>66</v>
      </c>
      <c r="C28" s="52"/>
      <c r="D28" s="53"/>
      <c r="E28" s="54">
        <f t="shared" si="47"/>
        <v>42979</v>
      </c>
      <c r="F28" s="55">
        <f t="shared" si="48"/>
        <v>42979</v>
      </c>
      <c r="G28" s="56">
        <v>1</v>
      </c>
      <c r="H28" s="57">
        <v>0</v>
      </c>
      <c r="I28" s="58">
        <f t="shared" si="46"/>
        <v>1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</row>
    <row r="29" spans="1:93" s="52" customFormat="1" ht="11.65" x14ac:dyDescent="0.35">
      <c r="A29" s="50" t="str">
        <f t="shared" ca="1" si="45"/>
        <v>2.5</v>
      </c>
      <c r="B29" s="60"/>
      <c r="C29" s="60"/>
      <c r="D29" s="44"/>
      <c r="E29" s="117" t="s">
        <v>44</v>
      </c>
      <c r="F29" s="117"/>
      <c r="G29" s="46">
        <f>SUM(G25:G28)*8</f>
        <v>56</v>
      </c>
      <c r="H29" s="47"/>
      <c r="I29" s="48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</row>
    <row r="30" spans="1:93" s="43" customFormat="1" ht="11.65" x14ac:dyDescent="0.35">
      <c r="A30" s="41" t="str">
        <f ca="1">IF(ISERROR(VALUE(SUBSTITUTE(OFFSET(A30,-1,0,1,1),".",""))),"1",IF(ISERROR(FIND("`",SUBSTITUTE(OFFSET(A30,-1,0,1,1),".","`",1))),TEXT(VALUE(OFFSET(A30,-1,0,1,1))+1,"#"),TEXT(VALUE(LEFT(OFFSET(A30,-1,0,1,1),FIND("`",SUBSTITUTE(OFFSET(A30,-1,0,1,1),".","`",1))-1))+1,"#")))</f>
        <v>3</v>
      </c>
      <c r="B30" s="42" t="s">
        <v>47</v>
      </c>
      <c r="D30" s="44"/>
      <c r="E30" s="45"/>
      <c r="F30" s="45"/>
      <c r="G30" s="46"/>
      <c r="H30" s="47"/>
      <c r="I30" s="48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</row>
    <row r="31" spans="1:93" s="59" customFormat="1" ht="11.65" x14ac:dyDescent="0.35">
      <c r="A31" s="50" t="str">
        <f t="shared" ca="1" si="45"/>
        <v>3.1</v>
      </c>
      <c r="B31" s="59" t="s">
        <v>72</v>
      </c>
      <c r="C31" s="52"/>
      <c r="D31" s="53"/>
      <c r="E31" s="54">
        <v>42982</v>
      </c>
      <c r="F31" s="55">
        <f>IF(G31=0,E31,E31+G31-1)</f>
        <v>42982</v>
      </c>
      <c r="G31" s="56">
        <v>1</v>
      </c>
      <c r="H31" s="57">
        <v>0</v>
      </c>
      <c r="I31" s="58">
        <f t="shared" ref="I31:I47" si="49">IF(OR(F31=0,E31=0),0,NETWORKDAYS(E31,F31))</f>
        <v>1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</row>
    <row r="32" spans="1:93" s="59" customFormat="1" ht="11.65" x14ac:dyDescent="0.35">
      <c r="A32" s="50" t="str">
        <f t="shared" ca="1" si="45"/>
        <v>3.2</v>
      </c>
      <c r="B32" s="59" t="s">
        <v>73</v>
      </c>
      <c r="C32" s="52"/>
      <c r="D32" s="53"/>
      <c r="E32" s="54">
        <f t="shared" ref="E32:E35" si="50">E31+1</f>
        <v>42983</v>
      </c>
      <c r="F32" s="55">
        <f t="shared" ref="F32:F47" si="51">IF(G32=0,E32,E32+G32-1)</f>
        <v>42983</v>
      </c>
      <c r="G32" s="56">
        <v>1</v>
      </c>
      <c r="H32" s="57">
        <v>0</v>
      </c>
      <c r="I32" s="58">
        <f t="shared" si="49"/>
        <v>1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</row>
    <row r="33" spans="1:93" s="59" customFormat="1" ht="11.65" x14ac:dyDescent="0.35">
      <c r="A33" s="50" t="str">
        <f t="shared" ca="1" si="45"/>
        <v>3.3</v>
      </c>
      <c r="B33" s="59" t="s">
        <v>75</v>
      </c>
      <c r="C33" s="52"/>
      <c r="D33" s="53"/>
      <c r="E33" s="54">
        <f t="shared" si="50"/>
        <v>42984</v>
      </c>
      <c r="F33" s="55">
        <f t="shared" si="51"/>
        <v>42984</v>
      </c>
      <c r="G33" s="56">
        <v>1</v>
      </c>
      <c r="H33" s="57">
        <v>0</v>
      </c>
      <c r="I33" s="58">
        <f t="shared" si="49"/>
        <v>1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</row>
    <row r="34" spans="1:93" s="59" customFormat="1" ht="11.65" x14ac:dyDescent="0.35">
      <c r="A34" s="50" t="str">
        <f t="shared" ca="1" si="45"/>
        <v>3.4</v>
      </c>
      <c r="B34" s="59" t="s">
        <v>74</v>
      </c>
      <c r="C34" s="52"/>
      <c r="D34" s="53"/>
      <c r="E34" s="54">
        <f t="shared" si="50"/>
        <v>42985</v>
      </c>
      <c r="F34" s="55">
        <f t="shared" si="51"/>
        <v>42985</v>
      </c>
      <c r="G34" s="56">
        <v>1</v>
      </c>
      <c r="H34" s="57">
        <v>0</v>
      </c>
      <c r="I34" s="58">
        <f t="shared" si="49"/>
        <v>1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</row>
    <row r="35" spans="1:93" s="59" customFormat="1" ht="11.65" x14ac:dyDescent="0.35">
      <c r="A35" s="50" t="str">
        <f t="shared" ca="1" si="45"/>
        <v>3.5</v>
      </c>
      <c r="B35" s="59" t="s">
        <v>76</v>
      </c>
      <c r="C35" s="52"/>
      <c r="D35" s="53"/>
      <c r="E35" s="54">
        <f t="shared" si="50"/>
        <v>42986</v>
      </c>
      <c r="F35" s="55">
        <f t="shared" si="51"/>
        <v>42986</v>
      </c>
      <c r="G35" s="56">
        <v>1</v>
      </c>
      <c r="H35" s="57">
        <v>0</v>
      </c>
      <c r="I35" s="58">
        <f t="shared" si="49"/>
        <v>1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</row>
    <row r="36" spans="1:93" s="59" customFormat="1" ht="11.65" x14ac:dyDescent="0.35">
      <c r="A36" s="50" t="str">
        <f t="shared" ca="1" si="45"/>
        <v>3.6</v>
      </c>
      <c r="B36" s="59" t="s">
        <v>77</v>
      </c>
      <c r="C36" s="52"/>
      <c r="D36" s="53"/>
      <c r="E36" s="54">
        <v>42989</v>
      </c>
      <c r="F36" s="55">
        <f t="shared" si="51"/>
        <v>42989</v>
      </c>
      <c r="G36" s="56">
        <v>1</v>
      </c>
      <c r="H36" s="57">
        <v>0</v>
      </c>
      <c r="I36" s="58">
        <f t="shared" si="49"/>
        <v>1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</row>
    <row r="37" spans="1:93" s="59" customFormat="1" ht="11.65" x14ac:dyDescent="0.35">
      <c r="A37" s="50" t="str">
        <f t="shared" ca="1" si="45"/>
        <v>3.7</v>
      </c>
      <c r="B37" s="59" t="s">
        <v>78</v>
      </c>
      <c r="C37" s="52"/>
      <c r="D37" s="53"/>
      <c r="E37" s="54">
        <v>42990</v>
      </c>
      <c r="F37" s="55">
        <f t="shared" si="51"/>
        <v>42990</v>
      </c>
      <c r="G37" s="56">
        <v>1</v>
      </c>
      <c r="H37" s="57">
        <v>0</v>
      </c>
      <c r="I37" s="58">
        <f t="shared" si="49"/>
        <v>1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</row>
    <row r="38" spans="1:93" s="59" customFormat="1" ht="11.65" x14ac:dyDescent="0.35">
      <c r="A38" s="50" t="str">
        <f t="shared" ca="1" si="45"/>
        <v>3.8</v>
      </c>
      <c r="B38" s="59" t="s">
        <v>80</v>
      </c>
      <c r="C38" s="52"/>
      <c r="D38" s="53"/>
      <c r="E38" s="54">
        <v>42991</v>
      </c>
      <c r="F38" s="55">
        <f t="shared" si="51"/>
        <v>42992</v>
      </c>
      <c r="G38" s="56">
        <v>2</v>
      </c>
      <c r="H38" s="57">
        <v>0</v>
      </c>
      <c r="I38" s="58">
        <f t="shared" si="49"/>
        <v>2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</row>
    <row r="39" spans="1:93" s="59" customFormat="1" ht="11.65" x14ac:dyDescent="0.35">
      <c r="A39" s="50" t="str">
        <f t="shared" ca="1" si="45"/>
        <v>3.9</v>
      </c>
      <c r="B39" s="59" t="s">
        <v>81</v>
      </c>
      <c r="C39" s="52"/>
      <c r="D39" s="53"/>
      <c r="E39" s="54">
        <v>42992</v>
      </c>
      <c r="F39" s="55">
        <f t="shared" si="51"/>
        <v>42992</v>
      </c>
      <c r="G39" s="56">
        <v>1</v>
      </c>
      <c r="H39" s="57">
        <v>0</v>
      </c>
      <c r="I39" s="58">
        <f t="shared" si="49"/>
        <v>1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</row>
    <row r="40" spans="1:93" s="59" customFormat="1" ht="11.65" x14ac:dyDescent="0.35">
      <c r="A40" s="50" t="str">
        <f t="shared" ca="1" si="45"/>
        <v>3.10</v>
      </c>
      <c r="B40" s="51" t="s">
        <v>70</v>
      </c>
      <c r="C40" s="52"/>
      <c r="D40" s="53"/>
      <c r="E40" s="54">
        <v>42993</v>
      </c>
      <c r="F40" s="55">
        <f t="shared" si="51"/>
        <v>42994</v>
      </c>
      <c r="G40" s="56">
        <v>2</v>
      </c>
      <c r="H40" s="57">
        <v>0</v>
      </c>
      <c r="I40" s="58">
        <f t="shared" si="49"/>
        <v>1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</row>
    <row r="41" spans="1:93" s="59" customFormat="1" ht="11.65" x14ac:dyDescent="0.35">
      <c r="A41" s="50" t="str">
        <f t="shared" ca="1" si="45"/>
        <v>3.11</v>
      </c>
      <c r="B41" s="51" t="s">
        <v>79</v>
      </c>
      <c r="C41" s="52"/>
      <c r="D41" s="53"/>
      <c r="E41" s="54">
        <v>42996</v>
      </c>
      <c r="F41" s="55">
        <f t="shared" si="51"/>
        <v>42997</v>
      </c>
      <c r="G41" s="56">
        <v>2</v>
      </c>
      <c r="H41" s="57">
        <v>0</v>
      </c>
      <c r="I41" s="58">
        <f t="shared" si="49"/>
        <v>2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</row>
    <row r="42" spans="1:93" s="59" customFormat="1" ht="11.65" x14ac:dyDescent="0.35">
      <c r="A42" s="50" t="str">
        <f t="shared" ca="1" si="45"/>
        <v>3.12</v>
      </c>
      <c r="B42" s="51" t="s">
        <v>71</v>
      </c>
      <c r="C42" s="52"/>
      <c r="D42" s="53"/>
      <c r="E42" s="54">
        <v>42995</v>
      </c>
      <c r="F42" s="55">
        <f t="shared" si="51"/>
        <v>42999</v>
      </c>
      <c r="G42" s="56">
        <v>5</v>
      </c>
      <c r="H42" s="57">
        <v>0</v>
      </c>
      <c r="I42" s="58">
        <f t="shared" si="49"/>
        <v>4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</row>
    <row r="43" spans="1:93" s="59" customFormat="1" ht="11.65" x14ac:dyDescent="0.35">
      <c r="A43" s="50" t="str">
        <f t="shared" ca="1" si="45"/>
        <v>3.13</v>
      </c>
      <c r="B43" s="59" t="s">
        <v>82</v>
      </c>
      <c r="C43" s="52"/>
      <c r="D43" s="53"/>
      <c r="E43" s="54">
        <v>42996</v>
      </c>
      <c r="F43" s="55">
        <f t="shared" si="51"/>
        <v>42997</v>
      </c>
      <c r="G43" s="56">
        <v>2</v>
      </c>
      <c r="H43" s="57">
        <v>0</v>
      </c>
      <c r="I43" s="58">
        <f t="shared" si="49"/>
        <v>2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</row>
    <row r="44" spans="1:93" s="59" customFormat="1" ht="11.65" x14ac:dyDescent="0.35">
      <c r="A44" s="50" t="str">
        <f t="shared" ca="1" si="45"/>
        <v>3.14</v>
      </c>
      <c r="B44" s="59" t="s">
        <v>83</v>
      </c>
      <c r="C44" s="52"/>
      <c r="D44" s="53"/>
      <c r="E44" s="54">
        <v>42997</v>
      </c>
      <c r="F44" s="55">
        <f t="shared" si="51"/>
        <v>42997</v>
      </c>
      <c r="G44" s="56">
        <v>1</v>
      </c>
      <c r="H44" s="57">
        <v>0</v>
      </c>
      <c r="I44" s="58">
        <f t="shared" si="49"/>
        <v>1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</row>
    <row r="45" spans="1:93" s="59" customFormat="1" ht="11.65" x14ac:dyDescent="0.35">
      <c r="A45" s="50" t="str">
        <f t="shared" ca="1" si="45"/>
        <v>3.15</v>
      </c>
      <c r="B45" s="59" t="s">
        <v>84</v>
      </c>
      <c r="C45" s="52"/>
      <c r="D45" s="53"/>
      <c r="E45" s="54">
        <v>42998</v>
      </c>
      <c r="F45" s="55">
        <f t="shared" si="51"/>
        <v>42998</v>
      </c>
      <c r="G45" s="56">
        <v>0</v>
      </c>
      <c r="H45" s="57">
        <v>0</v>
      </c>
      <c r="I45" s="58">
        <f t="shared" si="49"/>
        <v>1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</row>
    <row r="46" spans="1:93" s="59" customFormat="1" ht="11.65" x14ac:dyDescent="0.35">
      <c r="A46" s="50" t="str">
        <f t="shared" ca="1" si="45"/>
        <v>3.16</v>
      </c>
      <c r="B46" s="59" t="s">
        <v>85</v>
      </c>
      <c r="C46" s="52"/>
      <c r="D46" s="133"/>
      <c r="E46" s="54">
        <v>42999</v>
      </c>
      <c r="F46" s="55">
        <f t="shared" si="51"/>
        <v>43000</v>
      </c>
      <c r="G46" s="134">
        <v>2</v>
      </c>
      <c r="H46" s="57">
        <v>0</v>
      </c>
      <c r="I46" s="58">
        <f t="shared" si="49"/>
        <v>2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</row>
    <row r="47" spans="1:93" s="59" customFormat="1" ht="11.65" x14ac:dyDescent="0.35">
      <c r="A47" s="50" t="str">
        <f t="shared" ca="1" si="45"/>
        <v>3.17</v>
      </c>
      <c r="B47" s="59" t="s">
        <v>86</v>
      </c>
      <c r="C47" s="52"/>
      <c r="D47" s="133"/>
      <c r="E47" s="54">
        <v>43000</v>
      </c>
      <c r="F47" s="55">
        <f t="shared" si="51"/>
        <v>43000</v>
      </c>
      <c r="G47" s="134">
        <v>0</v>
      </c>
      <c r="H47" s="57">
        <v>0</v>
      </c>
      <c r="I47" s="58">
        <f t="shared" si="49"/>
        <v>1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</row>
    <row r="48" spans="1:93" s="52" customFormat="1" ht="11.65" x14ac:dyDescent="0.35">
      <c r="A48" s="50" t="str">
        <f t="shared" ca="1" si="45"/>
        <v>3.18</v>
      </c>
      <c r="B48" s="60"/>
      <c r="C48" s="60"/>
      <c r="D48" s="44"/>
      <c r="E48" s="117" t="s">
        <v>44</v>
      </c>
      <c r="F48" s="117"/>
      <c r="G48" s="46">
        <f>SUM(G31:G45)*8</f>
        <v>176</v>
      </c>
      <c r="H48" s="47"/>
      <c r="I48" s="48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</row>
    <row r="49" spans="1:93" s="43" customFormat="1" ht="11.65" x14ac:dyDescent="0.35">
      <c r="A49" s="41" t="str">
        <f ca="1">IF(ISERROR(VALUE(SUBSTITUTE(OFFSET(A49,-1,0,1,1),".",""))),"1",IF(ISERROR(FIND("`",SUBSTITUTE(OFFSET(A49,-1,0,1,1),".","`",1))),TEXT(VALUE(OFFSET(A49,-1,0,1,1))+1,"#"),TEXT(VALUE(LEFT(OFFSET(A49,-1,0,1,1),FIND("`",SUBSTITUTE(OFFSET(A49,-1,0,1,1),".","`",1))-1))+1,"#")))</f>
        <v>4</v>
      </c>
      <c r="B49" s="42" t="s">
        <v>48</v>
      </c>
      <c r="D49" s="44"/>
      <c r="E49" s="45"/>
      <c r="F49" s="45"/>
      <c r="G49" s="46"/>
      <c r="H49" s="47"/>
      <c r="I49" s="48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</row>
    <row r="50" spans="1:93" s="59" customFormat="1" ht="11.65" x14ac:dyDescent="0.35">
      <c r="A50" s="50" t="str">
        <f t="shared" ca="1" si="45"/>
        <v>4.1</v>
      </c>
      <c r="B50" s="51" t="s">
        <v>88</v>
      </c>
      <c r="C50" s="52"/>
      <c r="D50" s="53"/>
      <c r="E50" s="54">
        <v>43003</v>
      </c>
      <c r="F50" s="55">
        <f>IF(G50=0,E50,E50+G50-1)</f>
        <v>43004</v>
      </c>
      <c r="G50" s="56">
        <v>2</v>
      </c>
      <c r="H50" s="57">
        <v>0</v>
      </c>
      <c r="I50" s="58">
        <f t="shared" ref="I50:I54" si="52">IF(OR(F50=0,E50=0),0,NETWORKDAYS(E50,F50))</f>
        <v>2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</row>
    <row r="51" spans="1:93" s="59" customFormat="1" ht="11.65" x14ac:dyDescent="0.35">
      <c r="A51" s="50" t="str">
        <f t="shared" ca="1" si="45"/>
        <v>4.2</v>
      </c>
      <c r="B51" s="59" t="s">
        <v>92</v>
      </c>
      <c r="C51" s="52"/>
      <c r="D51" s="53"/>
      <c r="E51" s="54">
        <f t="shared" ref="E51:E54" si="53">E50+1</f>
        <v>43004</v>
      </c>
      <c r="F51" s="55">
        <f t="shared" ref="F51:F54" si="54">IF(G51=0,E51,E51+G51-1)</f>
        <v>43004</v>
      </c>
      <c r="G51" s="56">
        <v>1</v>
      </c>
      <c r="H51" s="57">
        <v>0</v>
      </c>
      <c r="I51" s="58">
        <f t="shared" si="52"/>
        <v>1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</row>
    <row r="52" spans="1:93" s="59" customFormat="1" ht="11.65" x14ac:dyDescent="0.35">
      <c r="A52" s="50" t="str">
        <f t="shared" ca="1" si="45"/>
        <v>4.3</v>
      </c>
      <c r="B52" s="59" t="s">
        <v>93</v>
      </c>
      <c r="C52" s="52"/>
      <c r="D52" s="53"/>
      <c r="E52" s="54">
        <f t="shared" si="53"/>
        <v>43005</v>
      </c>
      <c r="F52" s="55">
        <f t="shared" si="54"/>
        <v>43005</v>
      </c>
      <c r="G52" s="56">
        <v>1</v>
      </c>
      <c r="H52" s="57">
        <v>0</v>
      </c>
      <c r="I52" s="58">
        <f t="shared" si="52"/>
        <v>1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</row>
    <row r="53" spans="1:93" s="59" customFormat="1" ht="11.65" x14ac:dyDescent="0.35">
      <c r="A53" s="50" t="str">
        <f t="shared" ca="1" si="45"/>
        <v>4.4</v>
      </c>
      <c r="B53" s="51" t="s">
        <v>94</v>
      </c>
      <c r="C53" s="52"/>
      <c r="D53" s="53"/>
      <c r="E53" s="54">
        <f t="shared" si="53"/>
        <v>43006</v>
      </c>
      <c r="F53" s="55">
        <f t="shared" si="54"/>
        <v>43006</v>
      </c>
      <c r="G53" s="56">
        <v>1</v>
      </c>
      <c r="H53" s="57">
        <v>0</v>
      </c>
      <c r="I53" s="58">
        <f t="shared" si="52"/>
        <v>1</v>
      </c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</row>
    <row r="54" spans="1:93" s="59" customFormat="1" ht="11.65" x14ac:dyDescent="0.35">
      <c r="A54" s="50" t="str">
        <f t="shared" ca="1" si="45"/>
        <v>4.5</v>
      </c>
      <c r="B54" s="51" t="s">
        <v>95</v>
      </c>
      <c r="C54" s="52"/>
      <c r="D54" s="53"/>
      <c r="E54" s="54">
        <f t="shared" si="53"/>
        <v>43007</v>
      </c>
      <c r="F54" s="55">
        <f t="shared" si="54"/>
        <v>43007</v>
      </c>
      <c r="G54" s="56">
        <v>1</v>
      </c>
      <c r="H54" s="57">
        <v>0</v>
      </c>
      <c r="I54" s="58">
        <f t="shared" si="52"/>
        <v>1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</row>
    <row r="55" spans="1:93" s="52" customFormat="1" ht="11.65" x14ac:dyDescent="0.35">
      <c r="A55" s="50" t="str">
        <f t="shared" ca="1" si="45"/>
        <v>4.6</v>
      </c>
      <c r="B55" s="60"/>
      <c r="C55" s="60"/>
      <c r="D55" s="44"/>
      <c r="E55" s="117" t="s">
        <v>44</v>
      </c>
      <c r="F55" s="117"/>
      <c r="G55" s="46">
        <f>SUM(G50:G54)*8</f>
        <v>48</v>
      </c>
      <c r="H55" s="47"/>
      <c r="I55" s="48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</row>
    <row r="56" spans="1:93" s="43" customFormat="1" ht="11.65" x14ac:dyDescent="0.35">
      <c r="A56" s="41" t="str">
        <f ca="1">IF(ISERROR(VALUE(SUBSTITUTE(OFFSET(A56,-1,0,1,1),".",""))),"1",IF(ISERROR(FIND("`",SUBSTITUTE(OFFSET(A56,-1,0,1,1),".","`",1))),TEXT(VALUE(OFFSET(A56,-1,0,1,1))+1,"#"),TEXT(VALUE(LEFT(OFFSET(A56,-1,0,1,1),FIND("`",SUBSTITUTE(OFFSET(A56,-1,0,1,1),".","`",1))-1))+1,"#")))</f>
        <v>5</v>
      </c>
      <c r="B56" s="42" t="s">
        <v>49</v>
      </c>
      <c r="D56" s="44"/>
      <c r="E56" s="45"/>
      <c r="F56" s="45"/>
      <c r="G56" s="46"/>
      <c r="H56" s="47"/>
      <c r="I56" s="48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</row>
    <row r="57" spans="1:93" s="59" customFormat="1" ht="11.65" x14ac:dyDescent="0.35">
      <c r="A57" s="50" t="str">
        <f t="shared" ca="1" si="45"/>
        <v>5.1</v>
      </c>
      <c r="B57" s="51" t="s">
        <v>89</v>
      </c>
      <c r="C57" s="52"/>
      <c r="D57" s="53"/>
      <c r="E57" s="54">
        <v>43010</v>
      </c>
      <c r="F57" s="55">
        <f>IF(G57=0,E57,E57+G57-1)</f>
        <v>43011</v>
      </c>
      <c r="G57" s="56">
        <v>2</v>
      </c>
      <c r="H57" s="57">
        <v>0</v>
      </c>
      <c r="I57" s="58">
        <f t="shared" ref="I57:I61" si="55">IF(OR(F57=0,E57=0),0,NETWORKDAYS(E57,F57))</f>
        <v>2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</row>
    <row r="58" spans="1:93" s="59" customFormat="1" ht="11.65" x14ac:dyDescent="0.35">
      <c r="A58" s="50" t="str">
        <f t="shared" ca="1" si="45"/>
        <v>5.2</v>
      </c>
      <c r="B58" s="59" t="s">
        <v>91</v>
      </c>
      <c r="C58" s="52"/>
      <c r="D58" s="53"/>
      <c r="E58" s="54">
        <f t="shared" ref="E58:E61" si="56">E57+1</f>
        <v>43011</v>
      </c>
      <c r="F58" s="55">
        <f t="shared" ref="F58:F61" si="57">IF(G58=0,E58,E58+G58-1)</f>
        <v>43011</v>
      </c>
      <c r="G58" s="56">
        <v>1</v>
      </c>
      <c r="H58" s="57">
        <v>0</v>
      </c>
      <c r="I58" s="58">
        <f t="shared" si="55"/>
        <v>1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</row>
    <row r="59" spans="1:93" s="59" customFormat="1" ht="11.65" x14ac:dyDescent="0.35">
      <c r="A59" s="50" t="str">
        <f t="shared" ca="1" si="45"/>
        <v>5.3</v>
      </c>
      <c r="B59" s="51" t="s">
        <v>96</v>
      </c>
      <c r="C59" s="52"/>
      <c r="D59" s="53"/>
      <c r="E59" s="54">
        <f t="shared" si="56"/>
        <v>43012</v>
      </c>
      <c r="F59" s="55">
        <f t="shared" si="57"/>
        <v>43012</v>
      </c>
      <c r="G59" s="56">
        <v>1</v>
      </c>
      <c r="H59" s="57">
        <v>0</v>
      </c>
      <c r="I59" s="58">
        <f t="shared" si="55"/>
        <v>1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</row>
    <row r="60" spans="1:93" s="59" customFormat="1" ht="11.65" x14ac:dyDescent="0.35">
      <c r="A60" s="50" t="str">
        <f t="shared" ca="1" si="45"/>
        <v>5.4</v>
      </c>
      <c r="B60" s="51" t="s">
        <v>97</v>
      </c>
      <c r="C60" s="52"/>
      <c r="D60" s="53"/>
      <c r="E60" s="54">
        <f t="shared" si="56"/>
        <v>43013</v>
      </c>
      <c r="F60" s="55">
        <f t="shared" si="57"/>
        <v>43013</v>
      </c>
      <c r="G60" s="56">
        <v>1</v>
      </c>
      <c r="H60" s="57">
        <v>0</v>
      </c>
      <c r="I60" s="58">
        <f t="shared" si="55"/>
        <v>1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</row>
    <row r="61" spans="1:93" s="59" customFormat="1" ht="11.65" x14ac:dyDescent="0.35">
      <c r="A61" s="50" t="str">
        <f t="shared" ca="1" si="45"/>
        <v>5.5</v>
      </c>
      <c r="B61" s="51" t="s">
        <v>98</v>
      </c>
      <c r="C61" s="52"/>
      <c r="D61" s="133"/>
      <c r="E61" s="54">
        <f t="shared" si="56"/>
        <v>43014</v>
      </c>
      <c r="F61" s="55">
        <f t="shared" si="57"/>
        <v>43014</v>
      </c>
      <c r="G61" s="134">
        <v>1</v>
      </c>
      <c r="H61" s="57">
        <v>0</v>
      </c>
      <c r="I61" s="58">
        <f t="shared" si="55"/>
        <v>1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</row>
    <row r="62" spans="1:93" s="52" customFormat="1" ht="11.65" x14ac:dyDescent="0.35">
      <c r="A62" s="50" t="str">
        <f t="shared" ca="1" si="45"/>
        <v>5.6</v>
      </c>
      <c r="B62" s="60"/>
      <c r="C62" s="60"/>
      <c r="D62" s="44"/>
      <c r="E62" s="117" t="s">
        <v>44</v>
      </c>
      <c r="F62" s="117"/>
      <c r="G62" s="46">
        <f>SUM(G57:G60)*8</f>
        <v>40</v>
      </c>
      <c r="H62" s="47"/>
      <c r="I62" s="48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</row>
    <row r="63" spans="1:93" s="43" customFormat="1" ht="11.65" x14ac:dyDescent="0.35">
      <c r="A63" s="41" t="str">
        <f ca="1">IF(ISERROR(VALUE(SUBSTITUTE(OFFSET(A63,-1,0,1,1),".",""))),"1",IF(ISERROR(FIND("`",SUBSTITUTE(OFFSET(A63,-1,0,1,1),".","`",1))),TEXT(VALUE(OFFSET(A63,-1,0,1,1))+1,"#"),TEXT(VALUE(LEFT(OFFSET(A63,-1,0,1,1),FIND("`",SUBSTITUTE(OFFSET(A63,-1,0,1,1),".","`",1))-1))+1,"#")))</f>
        <v>6</v>
      </c>
      <c r="B63" s="42" t="s">
        <v>50</v>
      </c>
      <c r="D63" s="44"/>
      <c r="E63" s="45"/>
      <c r="F63" s="45"/>
      <c r="G63" s="46"/>
      <c r="H63" s="47"/>
      <c r="I63" s="48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</row>
    <row r="64" spans="1:93" s="59" customFormat="1" ht="11.65" x14ac:dyDescent="0.35">
      <c r="A64" s="50" t="str">
        <f t="shared" ca="1" si="45"/>
        <v>6.1</v>
      </c>
      <c r="B64" s="51" t="s">
        <v>87</v>
      </c>
      <c r="C64" s="52"/>
      <c r="D64" s="53"/>
      <c r="E64" s="54">
        <v>43017</v>
      </c>
      <c r="F64" s="55">
        <f>IF(G64=0,E64,E64+G64-1)</f>
        <v>43018</v>
      </c>
      <c r="G64" s="56">
        <v>2</v>
      </c>
      <c r="H64" s="57">
        <v>0</v>
      </c>
      <c r="I64" s="58">
        <f t="shared" ref="I64:I67" si="58">IF(OR(F64=0,E64=0),0,NETWORKDAYS(E64,F64))</f>
        <v>2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</row>
    <row r="65" spans="1:93" s="59" customFormat="1" ht="11.65" x14ac:dyDescent="0.35">
      <c r="A65" s="50" t="str">
        <f t="shared" ca="1" si="45"/>
        <v>6.2</v>
      </c>
      <c r="B65" s="59" t="s">
        <v>90</v>
      </c>
      <c r="C65" s="52"/>
      <c r="D65" s="53"/>
      <c r="E65" s="54">
        <f t="shared" ref="E65:E67" si="59">E64+1</f>
        <v>43018</v>
      </c>
      <c r="F65" s="55">
        <f t="shared" ref="F65:F67" si="60">IF(G65=0,E65,E65+G65-1)</f>
        <v>43018</v>
      </c>
      <c r="G65" s="56">
        <v>1</v>
      </c>
      <c r="H65" s="57">
        <v>0</v>
      </c>
      <c r="I65" s="58">
        <f t="shared" si="58"/>
        <v>1</v>
      </c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</row>
    <row r="66" spans="1:93" s="59" customFormat="1" ht="11.65" x14ac:dyDescent="0.35">
      <c r="A66" s="50" t="str">
        <f t="shared" ca="1" si="45"/>
        <v>6.3</v>
      </c>
      <c r="B66" s="51" t="s">
        <v>99</v>
      </c>
      <c r="C66" s="52"/>
      <c r="D66" s="53"/>
      <c r="E66" s="54">
        <f t="shared" si="59"/>
        <v>43019</v>
      </c>
      <c r="F66" s="55">
        <f t="shared" si="60"/>
        <v>43020</v>
      </c>
      <c r="G66" s="56">
        <v>2</v>
      </c>
      <c r="H66" s="57">
        <v>0</v>
      </c>
      <c r="I66" s="58">
        <f t="shared" si="58"/>
        <v>2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</row>
    <row r="67" spans="1:93" s="59" customFormat="1" ht="11.65" x14ac:dyDescent="0.35">
      <c r="A67" s="50" t="str">
        <f t="shared" ca="1" si="45"/>
        <v>6.4</v>
      </c>
      <c r="B67" s="51" t="s">
        <v>100</v>
      </c>
      <c r="C67" s="52"/>
      <c r="D67" s="53"/>
      <c r="E67" s="54">
        <f t="shared" si="59"/>
        <v>43020</v>
      </c>
      <c r="F67" s="55">
        <f t="shared" si="60"/>
        <v>43021</v>
      </c>
      <c r="G67" s="56">
        <v>2</v>
      </c>
      <c r="H67" s="57">
        <v>0</v>
      </c>
      <c r="I67" s="58">
        <f t="shared" si="58"/>
        <v>2</v>
      </c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</row>
    <row r="68" spans="1:93" s="52" customFormat="1" ht="11.65" x14ac:dyDescent="0.35">
      <c r="A68" s="50" t="str">
        <f t="shared" ca="1" si="45"/>
        <v>6.5</v>
      </c>
      <c r="B68" s="60"/>
      <c r="C68" s="60"/>
      <c r="D68" s="44"/>
      <c r="E68" s="117" t="s">
        <v>44</v>
      </c>
      <c r="F68" s="117"/>
      <c r="G68" s="46">
        <f>SUM(G64:G67)*8</f>
        <v>56</v>
      </c>
      <c r="H68" s="47"/>
      <c r="I68" s="48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</row>
    <row r="69" spans="1:93" s="43" customFormat="1" ht="11.65" x14ac:dyDescent="0.35">
      <c r="A69" s="41" t="str">
        <f ca="1">IF(ISERROR(VALUE(SUBSTITUTE(OFFSET(A69,-1,0,1,1),".",""))),"1",IF(ISERROR(FIND("`",SUBSTITUTE(OFFSET(A69,-1,0,1,1),".","`",1))),TEXT(VALUE(OFFSET(A69,-1,0,1,1))+1,"#"),TEXT(VALUE(LEFT(OFFSET(A69,-1,0,1,1),FIND("`",SUBSTITUTE(OFFSET(A69,-1,0,1,1),".","`",1))-1))+1,"#")))</f>
        <v>7</v>
      </c>
      <c r="B69" s="42" t="s">
        <v>51</v>
      </c>
      <c r="D69" s="44"/>
      <c r="E69" s="45"/>
      <c r="F69" s="45"/>
      <c r="G69" s="46"/>
      <c r="H69" s="47"/>
      <c r="I69" s="48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</row>
    <row r="70" spans="1:93" s="59" customFormat="1" ht="11.65" x14ac:dyDescent="0.35">
      <c r="A70" s="50" t="str">
        <f t="shared" ca="1" si="45"/>
        <v>7.1</v>
      </c>
      <c r="B70" s="51" t="s">
        <v>106</v>
      </c>
      <c r="C70" s="52"/>
      <c r="D70" s="53"/>
      <c r="E70" s="54">
        <v>43024</v>
      </c>
      <c r="F70" s="55">
        <f>IF(G70=0,E70,E70+G70-1)</f>
        <v>43028</v>
      </c>
      <c r="G70" s="56">
        <v>5</v>
      </c>
      <c r="H70" s="57">
        <v>0</v>
      </c>
      <c r="I70" s="58">
        <f t="shared" ref="I70:I75" si="61">IF(OR(F70=0,E70=0),0,NETWORKDAYS(E70,F70))</f>
        <v>5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</row>
    <row r="71" spans="1:93" s="59" customFormat="1" ht="11.65" x14ac:dyDescent="0.35">
      <c r="A71" s="50" t="str">
        <f t="shared" ca="1" si="45"/>
        <v>7.2</v>
      </c>
      <c r="B71" s="51" t="s">
        <v>101</v>
      </c>
      <c r="C71" s="52"/>
      <c r="D71" s="53"/>
      <c r="E71" s="54">
        <f t="shared" ref="E71:E75" si="62">E70+1</f>
        <v>43025</v>
      </c>
      <c r="F71" s="55">
        <f t="shared" ref="F71:F75" si="63">IF(G71=0,E71,E71+G71-1)</f>
        <v>43025</v>
      </c>
      <c r="G71" s="56">
        <v>1</v>
      </c>
      <c r="H71" s="57">
        <v>0</v>
      </c>
      <c r="I71" s="58">
        <f t="shared" si="61"/>
        <v>1</v>
      </c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</row>
    <row r="72" spans="1:93" s="59" customFormat="1" ht="11.65" x14ac:dyDescent="0.35">
      <c r="A72" s="50" t="str">
        <f t="shared" ca="1" si="45"/>
        <v>7.3</v>
      </c>
      <c r="B72" s="51" t="s">
        <v>102</v>
      </c>
      <c r="C72" s="52"/>
      <c r="D72" s="53"/>
      <c r="E72" s="54">
        <f t="shared" si="62"/>
        <v>43026</v>
      </c>
      <c r="F72" s="55">
        <f t="shared" si="63"/>
        <v>43026</v>
      </c>
      <c r="G72" s="56">
        <v>1</v>
      </c>
      <c r="H72" s="57">
        <v>0</v>
      </c>
      <c r="I72" s="58">
        <f t="shared" si="61"/>
        <v>1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</row>
    <row r="73" spans="1:93" s="59" customFormat="1" ht="11.65" x14ac:dyDescent="0.35">
      <c r="A73" s="50" t="str">
        <f t="shared" ca="1" si="45"/>
        <v>7.4</v>
      </c>
      <c r="B73" s="59" t="s">
        <v>103</v>
      </c>
      <c r="C73" s="52"/>
      <c r="D73" s="53"/>
      <c r="E73" s="54">
        <f t="shared" si="62"/>
        <v>43027</v>
      </c>
      <c r="F73" s="55">
        <f t="shared" si="63"/>
        <v>43027</v>
      </c>
      <c r="G73" s="56">
        <v>1</v>
      </c>
      <c r="H73" s="57">
        <v>0</v>
      </c>
      <c r="I73" s="58">
        <f t="shared" si="61"/>
        <v>1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</row>
    <row r="74" spans="1:93" s="59" customFormat="1" ht="11.65" x14ac:dyDescent="0.35">
      <c r="A74" s="50" t="str">
        <f t="shared" ca="1" si="45"/>
        <v>7.5</v>
      </c>
      <c r="B74" s="51" t="s">
        <v>104</v>
      </c>
      <c r="C74" s="52"/>
      <c r="D74" s="53"/>
      <c r="E74" s="54">
        <f t="shared" si="62"/>
        <v>43028</v>
      </c>
      <c r="F74" s="55">
        <f t="shared" si="63"/>
        <v>43028</v>
      </c>
      <c r="G74" s="56">
        <v>0</v>
      </c>
      <c r="H74" s="57">
        <v>0</v>
      </c>
      <c r="I74" s="58">
        <f t="shared" si="61"/>
        <v>1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</row>
    <row r="75" spans="1:93" s="59" customFormat="1" ht="11.65" x14ac:dyDescent="0.35">
      <c r="A75" s="50" t="str">
        <f t="shared" ca="1" si="45"/>
        <v>7.6</v>
      </c>
      <c r="B75" s="59" t="s">
        <v>105</v>
      </c>
      <c r="C75" s="52"/>
      <c r="D75" s="53"/>
      <c r="E75" s="54">
        <f t="shared" si="62"/>
        <v>43029</v>
      </c>
      <c r="F75" s="55">
        <f t="shared" si="63"/>
        <v>43029</v>
      </c>
      <c r="G75" s="56">
        <v>1</v>
      </c>
      <c r="H75" s="57">
        <v>0</v>
      </c>
      <c r="I75" s="58">
        <f t="shared" si="61"/>
        <v>0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</row>
    <row r="76" spans="1:93" s="52" customFormat="1" ht="11.65" x14ac:dyDescent="0.35">
      <c r="A76" s="50" t="str">
        <f t="shared" ca="1" si="45"/>
        <v>7.7</v>
      </c>
      <c r="B76" s="60"/>
      <c r="C76" s="60"/>
      <c r="D76" s="44"/>
      <c r="E76" s="117" t="s">
        <v>44</v>
      </c>
      <c r="F76" s="117"/>
      <c r="G76" s="46">
        <f>SUM(G70:G75)*8</f>
        <v>72</v>
      </c>
      <c r="H76" s="47"/>
      <c r="I76" s="48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</row>
    <row r="77" spans="1:93" x14ac:dyDescent="0.45">
      <c r="E77" s="131" t="s">
        <v>69</v>
      </c>
      <c r="F77" s="131"/>
      <c r="G77" s="132">
        <f>SUM(G23,G29,G48,G55,G62,G68,G76)</f>
        <v>584</v>
      </c>
    </row>
    <row r="79" spans="1:93" x14ac:dyDescent="0.45">
      <c r="A79" s="135"/>
      <c r="B79" s="136"/>
      <c r="C79" s="136"/>
      <c r="D79" s="137"/>
      <c r="E79" s="138"/>
      <c r="F79" s="138"/>
      <c r="G79" s="139"/>
      <c r="H79" s="140"/>
      <c r="I79" s="141"/>
      <c r="J79" s="142"/>
    </row>
    <row r="80" spans="1:93" x14ac:dyDescent="0.45">
      <c r="A80" s="143"/>
      <c r="B80" s="144"/>
      <c r="C80" s="144"/>
      <c r="D80" s="145"/>
      <c r="E80" s="146"/>
      <c r="F80" s="146"/>
      <c r="G80" s="147"/>
      <c r="H80" s="148"/>
      <c r="I80" s="149"/>
      <c r="J80" s="150"/>
    </row>
    <row r="81" spans="1:10" x14ac:dyDescent="0.45">
      <c r="A81" s="151"/>
      <c r="B81" s="151"/>
      <c r="C81" s="152"/>
      <c r="D81" s="152"/>
      <c r="E81" s="152"/>
      <c r="F81" s="152"/>
      <c r="G81" s="153"/>
      <c r="H81" s="153"/>
      <c r="I81" s="153"/>
      <c r="J81" s="150"/>
    </row>
    <row r="82" spans="1:10" x14ac:dyDescent="0.45">
      <c r="A82" s="154"/>
      <c r="B82" s="155"/>
      <c r="C82" s="155"/>
      <c r="D82" s="155"/>
      <c r="E82" s="155"/>
      <c r="F82" s="155"/>
      <c r="G82" s="156"/>
      <c r="H82" s="156"/>
      <c r="I82" s="156"/>
      <c r="J82" s="150"/>
    </row>
    <row r="83" spans="1:10" x14ac:dyDescent="0.45">
      <c r="A83" s="157"/>
      <c r="B83" s="155"/>
      <c r="C83" s="155"/>
      <c r="D83" s="155"/>
      <c r="E83" s="155"/>
      <c r="F83" s="155"/>
      <c r="G83" s="156"/>
      <c r="H83" s="156"/>
      <c r="I83" s="156"/>
      <c r="J83" s="150"/>
    </row>
    <row r="84" spans="1:10" x14ac:dyDescent="0.45">
      <c r="A84" s="143"/>
      <c r="B84" s="158"/>
      <c r="C84" s="158"/>
      <c r="D84" s="159"/>
      <c r="E84" s="160"/>
      <c r="F84" s="161"/>
      <c r="G84" s="162"/>
      <c r="H84" s="163"/>
      <c r="I84" s="162"/>
      <c r="J84" s="150"/>
    </row>
    <row r="85" spans="1:10" x14ac:dyDescent="0.45">
      <c r="A85" s="143"/>
      <c r="B85" s="164"/>
      <c r="C85" s="164"/>
      <c r="D85" s="159"/>
      <c r="E85" s="160"/>
      <c r="F85" s="161"/>
      <c r="G85" s="162"/>
      <c r="H85" s="163"/>
      <c r="I85" s="162"/>
      <c r="J85" s="150"/>
    </row>
    <row r="86" spans="1:10" x14ac:dyDescent="0.45">
      <c r="A86" s="143"/>
      <c r="B86" s="165"/>
      <c r="C86" s="164"/>
      <c r="D86" s="159"/>
      <c r="E86" s="160"/>
      <c r="F86" s="161"/>
      <c r="G86" s="162"/>
      <c r="H86" s="163"/>
      <c r="I86" s="162"/>
      <c r="J86" s="150"/>
    </row>
    <row r="87" spans="1:10" x14ac:dyDescent="0.45">
      <c r="A87" s="143"/>
      <c r="B87" s="165"/>
      <c r="C87" s="164"/>
      <c r="D87" s="159"/>
      <c r="E87" s="160"/>
      <c r="F87" s="161"/>
      <c r="G87" s="162"/>
      <c r="H87" s="163"/>
      <c r="I87" s="162"/>
      <c r="J87" s="150"/>
    </row>
    <row r="88" spans="1:10" x14ac:dyDescent="0.45">
      <c r="A88" s="157"/>
      <c r="B88" s="155"/>
      <c r="C88" s="155"/>
      <c r="D88" s="155"/>
      <c r="E88" s="155"/>
      <c r="F88" s="155"/>
      <c r="G88" s="156"/>
      <c r="H88" s="156"/>
      <c r="I88" s="156"/>
      <c r="J88" s="150"/>
    </row>
    <row r="89" spans="1:10" x14ac:dyDescent="0.45">
      <c r="A89" s="143"/>
      <c r="B89" s="158"/>
      <c r="C89" s="158"/>
      <c r="D89" s="166"/>
      <c r="E89" s="167"/>
      <c r="F89" s="167"/>
      <c r="G89" s="162"/>
      <c r="H89" s="163"/>
      <c r="I89" s="162"/>
      <c r="J89" s="150"/>
    </row>
    <row r="90" spans="1:10" x14ac:dyDescent="0.45">
      <c r="A90" s="168"/>
      <c r="B90" s="158"/>
      <c r="C90" s="158"/>
      <c r="D90" s="166"/>
      <c r="E90" s="169"/>
      <c r="F90" s="161"/>
      <c r="G90" s="162"/>
      <c r="H90" s="163"/>
      <c r="I90" s="162"/>
      <c r="J90" s="150"/>
    </row>
    <row r="91" spans="1:10" x14ac:dyDescent="0.45">
      <c r="A91" s="143"/>
      <c r="B91" s="164"/>
      <c r="C91" s="164"/>
      <c r="D91" s="170"/>
      <c r="E91" s="169"/>
      <c r="F91" s="161"/>
      <c r="G91" s="162"/>
      <c r="H91" s="163"/>
      <c r="I91" s="162"/>
      <c r="J91" s="150"/>
    </row>
    <row r="92" spans="1:10" x14ac:dyDescent="0.45">
      <c r="A92" s="143"/>
      <c r="B92" s="164"/>
      <c r="C92" s="164"/>
      <c r="D92" s="170"/>
      <c r="E92" s="169"/>
      <c r="F92" s="161"/>
      <c r="G92" s="162"/>
      <c r="H92" s="163"/>
      <c r="I92" s="162"/>
      <c r="J92" s="150"/>
    </row>
    <row r="93" spans="1:10" x14ac:dyDescent="0.45">
      <c r="A93" s="143"/>
      <c r="B93" s="164"/>
      <c r="C93" s="164"/>
      <c r="D93" s="170"/>
      <c r="E93" s="169"/>
      <c r="F93" s="161"/>
      <c r="G93" s="162"/>
      <c r="H93" s="163"/>
      <c r="I93" s="162"/>
      <c r="J93" s="150"/>
    </row>
    <row r="94" spans="1:10" x14ac:dyDescent="0.45">
      <c r="A94" s="171"/>
      <c r="B94" s="172"/>
      <c r="C94" s="172"/>
      <c r="D94" s="171"/>
      <c r="E94" s="172"/>
      <c r="F94" s="172"/>
      <c r="G94" s="172"/>
      <c r="H94" s="172"/>
      <c r="I94" s="172"/>
      <c r="J94" s="172"/>
    </row>
    <row r="95" spans="1:10" x14ac:dyDescent="0.45">
      <c r="A95" s="173"/>
      <c r="B95" s="174"/>
      <c r="C95" s="174"/>
      <c r="D95" s="173"/>
      <c r="E95" s="174"/>
      <c r="F95" s="174"/>
      <c r="G95" s="174"/>
      <c r="H95" s="174"/>
      <c r="I95" s="174"/>
      <c r="J95" s="174"/>
    </row>
    <row r="96" spans="1:10" x14ac:dyDescent="0.45">
      <c r="A96" s="173"/>
      <c r="B96" s="174"/>
      <c r="C96" s="174"/>
      <c r="D96" s="173"/>
      <c r="E96" s="174"/>
      <c r="F96" s="174"/>
      <c r="G96" s="174"/>
      <c r="H96" s="174"/>
      <c r="I96" s="174"/>
      <c r="J96" s="174"/>
    </row>
  </sheetData>
  <mergeCells count="40">
    <mergeCell ref="E77:F77"/>
    <mergeCell ref="A81:B81"/>
    <mergeCell ref="AS5:AY5"/>
    <mergeCell ref="AZ5:BF5"/>
    <mergeCell ref="BG5:BM5"/>
    <mergeCell ref="J6:P6"/>
    <mergeCell ref="Q6:W6"/>
    <mergeCell ref="X6:AD6"/>
    <mergeCell ref="AE6:AK6"/>
    <mergeCell ref="AL6:AR6"/>
    <mergeCell ref="AS6:AY6"/>
    <mergeCell ref="AZ6:BF6"/>
    <mergeCell ref="B5:D5"/>
    <mergeCell ref="J5:P5"/>
    <mergeCell ref="Q5:W5"/>
    <mergeCell ref="X5:AD5"/>
    <mergeCell ref="E76:F76"/>
    <mergeCell ref="BG6:BM6"/>
    <mergeCell ref="E2:F2"/>
    <mergeCell ref="J2:Z2"/>
    <mergeCell ref="B3:D3"/>
    <mergeCell ref="E3:F3"/>
    <mergeCell ref="B4:D4"/>
    <mergeCell ref="E4:F4"/>
    <mergeCell ref="E48:F48"/>
    <mergeCell ref="E55:F55"/>
    <mergeCell ref="E62:F62"/>
    <mergeCell ref="E68:F68"/>
    <mergeCell ref="CI5:CO5"/>
    <mergeCell ref="CI6:CO6"/>
    <mergeCell ref="E23:F23"/>
    <mergeCell ref="E29:F29"/>
    <mergeCell ref="BN5:BT5"/>
    <mergeCell ref="BN6:BT6"/>
    <mergeCell ref="BU5:CA5"/>
    <mergeCell ref="BU6:CA6"/>
    <mergeCell ref="CB5:CH5"/>
    <mergeCell ref="CB6:CH6"/>
    <mergeCell ref="AE5:AK5"/>
    <mergeCell ref="AL5:AR5"/>
  </mergeCells>
  <conditionalFormatting sqref="H91:H93 H79:H89 H8:H29 H49:H55">
    <cfRule type="dataBar" priority="2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{760627C7-C3A9-4D79-B14E-DE369B2243E1}</x14:id>
        </ext>
      </extLst>
    </cfRule>
  </conditionalFormatting>
  <conditionalFormatting sqref="J7:BM7">
    <cfRule type="expression" dxfId="10" priority="30">
      <formula>AND(TODAY()&gt;=J4,TODAY()&lt;K4)</formula>
    </cfRule>
  </conditionalFormatting>
  <conditionalFormatting sqref="J8:CO37 J79:J93 J40:CO76">
    <cfRule type="expression" dxfId="9" priority="31">
      <formula>J$4=TODAY()</formula>
    </cfRule>
    <cfRule type="expression" dxfId="8" priority="32">
      <formula>AND($E8&lt;K$4,$F8&gt;=J$4)</formula>
    </cfRule>
  </conditionalFormatting>
  <conditionalFormatting sqref="H90">
    <cfRule type="dataBar" priority="2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{AF7A1068-EA9F-4CF7-823F-D2E142CE949D}</x14:id>
        </ext>
      </extLst>
    </cfRule>
  </conditionalFormatting>
  <conditionalFormatting sqref="BN7:BT7">
    <cfRule type="expression" dxfId="7" priority="25">
      <formula>AND(TODAY()&gt;=BN4,TODAY()&lt;BO4)</formula>
    </cfRule>
  </conditionalFormatting>
  <conditionalFormatting sqref="BU7:CA7">
    <cfRule type="expression" dxfId="6" priority="22">
      <formula>AND(TODAY()&gt;=BU4,TODAY()&lt;BV4)</formula>
    </cfRule>
  </conditionalFormatting>
  <conditionalFormatting sqref="CB7:CH7">
    <cfRule type="expression" dxfId="5" priority="19">
      <formula>AND(TODAY()&gt;=CB4,TODAY()&lt;CC4)</formula>
    </cfRule>
  </conditionalFormatting>
  <conditionalFormatting sqref="CI7:CO7">
    <cfRule type="expression" dxfId="4" priority="16">
      <formula>AND(TODAY()&gt;=CI4,TODAY()&lt;CJ4)</formula>
    </cfRule>
  </conditionalFormatting>
  <conditionalFormatting sqref="H30:H48">
    <cfRule type="dataBar" priority="1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{88ACEA71-A2D9-48E3-92F4-41E6E8B1A127}</x14:id>
        </ext>
      </extLst>
    </cfRule>
  </conditionalFormatting>
  <conditionalFormatting sqref="H56:H62">
    <cfRule type="dataBar" priority="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{03DB48A4-08B6-4CFA-A63B-AA9497DB911B}</x14:id>
        </ext>
      </extLst>
    </cfRule>
  </conditionalFormatting>
  <conditionalFormatting sqref="H63:H68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{960FF470-4E1F-4F91-95DC-5EB019113A63}</x14:id>
        </ext>
      </extLst>
    </cfRule>
  </conditionalFormatting>
  <conditionalFormatting sqref="H69:H76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{7EF39305-0EFA-41B8-8A68-D2A20DD95296}</x14:id>
        </ext>
      </extLst>
    </cfRule>
  </conditionalFormatting>
  <conditionalFormatting sqref="J39:CO39">
    <cfRule type="expression" dxfId="3" priority="37">
      <formula>J$4=TODAY()</formula>
    </cfRule>
    <cfRule type="expression" dxfId="2" priority="38">
      <formula>AND($E38&lt;K$4,$F39&gt;=J$4)</formula>
    </cfRule>
  </conditionalFormatting>
  <conditionalFormatting sqref="J38:CO38">
    <cfRule type="expression" dxfId="1" priority="39">
      <formula>J$4=TODAY()</formula>
    </cfRule>
    <cfRule type="expression" dxfId="0" priority="40">
      <formula>AND(#REF!&lt;K$4,$F38&gt;=J$4)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0627C7-C3A9-4D79-B14E-DE369B2243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H91:H93 H79:H89 H8:H29 H49:H55</xm:sqref>
        </x14:conditionalFormatting>
        <x14:conditionalFormatting xmlns:xm="http://schemas.microsoft.com/office/excel/2006/main">
          <x14:cfRule type="dataBar" id="{AF7A1068-EA9F-4CF7-823F-D2E142CE94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H90</xm:sqref>
        </x14:conditionalFormatting>
        <x14:conditionalFormatting xmlns:xm="http://schemas.microsoft.com/office/excel/2006/main">
          <x14:cfRule type="dataBar" id="{88ACEA71-A2D9-48E3-92F4-41E6E8B1A1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H30:H48</xm:sqref>
        </x14:conditionalFormatting>
        <x14:conditionalFormatting xmlns:xm="http://schemas.microsoft.com/office/excel/2006/main">
          <x14:cfRule type="dataBar" id="{03DB48A4-08B6-4CFA-A63B-AA9497DB91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H56:H62</xm:sqref>
        </x14:conditionalFormatting>
        <x14:conditionalFormatting xmlns:xm="http://schemas.microsoft.com/office/excel/2006/main">
          <x14:cfRule type="dataBar" id="{960FF470-4E1F-4F91-95DC-5EB019113A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H63:H68</xm:sqref>
        </x14:conditionalFormatting>
        <x14:conditionalFormatting xmlns:xm="http://schemas.microsoft.com/office/excel/2006/main">
          <x14:cfRule type="dataBar" id="{7EF39305-0EFA-41B8-8A68-D2A20DD952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H69:H76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C810-B221-47C2-B179-B30A779F68C4}">
  <dimension ref="B1:AJ41"/>
  <sheetViews>
    <sheetView workbookViewId="0">
      <selection activeCell="B35" sqref="B35"/>
    </sheetView>
  </sheetViews>
  <sheetFormatPr defaultColWidth="3.86328125" defaultRowHeight="13.5" x14ac:dyDescent="0.35"/>
  <cols>
    <col min="1" max="1" width="2.86328125" style="63" customWidth="1"/>
    <col min="2" max="2" width="10" style="63" customWidth="1"/>
    <col min="3" max="22" width="4.86328125" style="63" customWidth="1"/>
    <col min="23" max="23" width="23.1328125" style="63" customWidth="1"/>
    <col min="24" max="24" width="3.86328125" style="63"/>
    <col min="25" max="25" width="28.73046875" style="63" customWidth="1"/>
    <col min="26" max="16384" width="3.86328125" style="63"/>
  </cols>
  <sheetData>
    <row r="1" spans="2:36" ht="24.75" x14ac:dyDescent="0.35">
      <c r="B1" s="62" t="s">
        <v>8</v>
      </c>
      <c r="W1" s="64" t="s">
        <v>32</v>
      </c>
      <c r="X1" s="65"/>
    </row>
    <row r="2" spans="2:36" ht="14.25" thickBot="1" x14ac:dyDescent="0.45">
      <c r="B2" s="66"/>
      <c r="Y2" s="108"/>
      <c r="Z2" s="67"/>
      <c r="AA2" s="67"/>
      <c r="AB2" s="67"/>
      <c r="AC2" s="67"/>
    </row>
    <row r="3" spans="2:36" ht="14.25" thickBot="1" x14ac:dyDescent="0.45">
      <c r="B3" s="68"/>
      <c r="C3" s="69"/>
      <c r="D3" s="70" t="s">
        <v>25</v>
      </c>
      <c r="E3" s="126">
        <v>42948</v>
      </c>
      <c r="F3" s="127"/>
      <c r="G3" s="127"/>
      <c r="H3" s="128"/>
      <c r="Y3" s="109"/>
    </row>
    <row r="4" spans="2:36" ht="13.9" thickBot="1" x14ac:dyDescent="0.4">
      <c r="W4" s="71"/>
      <c r="X4" s="65"/>
      <c r="Y4" s="110"/>
      <c r="Z4" s="72"/>
      <c r="AA4" s="72"/>
      <c r="AB4" s="72"/>
      <c r="AC4" s="72"/>
    </row>
    <row r="5" spans="2:36" s="80" customFormat="1" ht="14.25" x14ac:dyDescent="0.45">
      <c r="B5" s="73" t="s">
        <v>26</v>
      </c>
      <c r="C5" s="74">
        <v>1</v>
      </c>
      <c r="D5" s="75">
        <v>2</v>
      </c>
      <c r="E5" s="76">
        <v>3</v>
      </c>
      <c r="F5" s="75">
        <v>4</v>
      </c>
      <c r="G5" s="76">
        <v>5</v>
      </c>
      <c r="H5" s="75">
        <v>6</v>
      </c>
      <c r="I5" s="76">
        <v>7</v>
      </c>
      <c r="J5" s="75">
        <v>8</v>
      </c>
      <c r="K5" s="76">
        <v>9</v>
      </c>
      <c r="L5" s="75">
        <v>10</v>
      </c>
      <c r="M5" s="76">
        <v>11</v>
      </c>
      <c r="N5" s="75">
        <v>12</v>
      </c>
      <c r="O5" s="76">
        <v>13</v>
      </c>
      <c r="P5" s="75">
        <v>14</v>
      </c>
      <c r="Q5" s="76">
        <v>15</v>
      </c>
      <c r="R5" s="77">
        <v>16</v>
      </c>
      <c r="S5" s="78">
        <v>17</v>
      </c>
      <c r="T5" s="77">
        <v>18</v>
      </c>
      <c r="U5" s="78">
        <v>19</v>
      </c>
      <c r="V5" s="77">
        <v>20</v>
      </c>
      <c r="W5" s="79"/>
      <c r="Y5" s="111"/>
      <c r="Z5" s="81"/>
      <c r="AA5" s="72"/>
      <c r="AB5" s="72"/>
      <c r="AC5" s="72"/>
    </row>
    <row r="6" spans="2:36" s="80" customFormat="1" ht="14.25" x14ac:dyDescent="0.45">
      <c r="B6" s="129" t="s">
        <v>27</v>
      </c>
      <c r="C6" s="82">
        <f>E3</f>
        <v>42948</v>
      </c>
      <c r="D6" s="83">
        <f>C6+7</f>
        <v>42955</v>
      </c>
      <c r="E6" s="82">
        <f t="shared" ref="E6:V6" si="0">D6+7</f>
        <v>42962</v>
      </c>
      <c r="F6" s="83">
        <f t="shared" si="0"/>
        <v>42969</v>
      </c>
      <c r="G6" s="82">
        <f t="shared" si="0"/>
        <v>42976</v>
      </c>
      <c r="H6" s="83">
        <f t="shared" si="0"/>
        <v>42983</v>
      </c>
      <c r="I6" s="82">
        <f t="shared" si="0"/>
        <v>42990</v>
      </c>
      <c r="J6" s="83">
        <f t="shared" si="0"/>
        <v>42997</v>
      </c>
      <c r="K6" s="82">
        <f t="shared" si="0"/>
        <v>43004</v>
      </c>
      <c r="L6" s="83">
        <f t="shared" si="0"/>
        <v>43011</v>
      </c>
      <c r="M6" s="82">
        <f t="shared" si="0"/>
        <v>43018</v>
      </c>
      <c r="N6" s="83">
        <f t="shared" si="0"/>
        <v>43025</v>
      </c>
      <c r="O6" s="82">
        <f t="shared" si="0"/>
        <v>43032</v>
      </c>
      <c r="P6" s="83">
        <f t="shared" si="0"/>
        <v>43039</v>
      </c>
      <c r="Q6" s="82">
        <f t="shared" si="0"/>
        <v>43046</v>
      </c>
      <c r="R6" s="83">
        <f t="shared" si="0"/>
        <v>43053</v>
      </c>
      <c r="S6" s="82">
        <f t="shared" si="0"/>
        <v>43060</v>
      </c>
      <c r="T6" s="83">
        <f t="shared" si="0"/>
        <v>43067</v>
      </c>
      <c r="U6" s="82">
        <f t="shared" si="0"/>
        <v>43074</v>
      </c>
      <c r="V6" s="83">
        <f t="shared" si="0"/>
        <v>43081</v>
      </c>
      <c r="W6" s="84" t="s">
        <v>28</v>
      </c>
      <c r="Y6" s="111"/>
      <c r="Z6" s="81"/>
      <c r="AA6" s="72"/>
      <c r="AB6" s="72"/>
      <c r="AC6" s="72"/>
    </row>
    <row r="7" spans="2:36" s="80" customFormat="1" ht="14.65" thickBot="1" x14ac:dyDescent="0.5">
      <c r="B7" s="130"/>
      <c r="C7" s="85">
        <f>C6</f>
        <v>42948</v>
      </c>
      <c r="D7" s="86">
        <f t="shared" ref="D7:V7" si="1">D6</f>
        <v>42955</v>
      </c>
      <c r="E7" s="85">
        <f t="shared" si="1"/>
        <v>42962</v>
      </c>
      <c r="F7" s="86">
        <f t="shared" si="1"/>
        <v>42969</v>
      </c>
      <c r="G7" s="85">
        <f t="shared" si="1"/>
        <v>42976</v>
      </c>
      <c r="H7" s="86">
        <f t="shared" si="1"/>
        <v>42983</v>
      </c>
      <c r="I7" s="85">
        <f t="shared" si="1"/>
        <v>42990</v>
      </c>
      <c r="J7" s="86">
        <f t="shared" si="1"/>
        <v>42997</v>
      </c>
      <c r="K7" s="85">
        <f t="shared" si="1"/>
        <v>43004</v>
      </c>
      <c r="L7" s="86">
        <f t="shared" si="1"/>
        <v>43011</v>
      </c>
      <c r="M7" s="85">
        <f t="shared" si="1"/>
        <v>43018</v>
      </c>
      <c r="N7" s="86">
        <f t="shared" si="1"/>
        <v>43025</v>
      </c>
      <c r="O7" s="85">
        <f t="shared" si="1"/>
        <v>43032</v>
      </c>
      <c r="P7" s="86">
        <f t="shared" si="1"/>
        <v>43039</v>
      </c>
      <c r="Q7" s="85">
        <f t="shared" si="1"/>
        <v>43046</v>
      </c>
      <c r="R7" s="86">
        <f t="shared" si="1"/>
        <v>43053</v>
      </c>
      <c r="S7" s="85">
        <f t="shared" si="1"/>
        <v>43060</v>
      </c>
      <c r="T7" s="86">
        <f t="shared" si="1"/>
        <v>43067</v>
      </c>
      <c r="U7" s="85">
        <f t="shared" si="1"/>
        <v>43074</v>
      </c>
      <c r="V7" s="86">
        <f t="shared" si="1"/>
        <v>43081</v>
      </c>
      <c r="W7" s="87"/>
      <c r="Y7" s="111"/>
      <c r="Z7" s="81"/>
      <c r="AA7" s="72"/>
      <c r="AB7" s="72"/>
      <c r="AC7" s="72"/>
    </row>
    <row r="8" spans="2:36" ht="21" customHeight="1" x14ac:dyDescent="0.45">
      <c r="B8" s="88" t="s">
        <v>0</v>
      </c>
      <c r="C8" s="89"/>
      <c r="D8" s="90"/>
      <c r="E8" s="91"/>
      <c r="F8" s="90"/>
      <c r="G8" s="91"/>
      <c r="H8" s="90"/>
      <c r="I8" s="91"/>
      <c r="J8" s="90"/>
      <c r="K8" s="91"/>
      <c r="L8" s="90"/>
      <c r="M8" s="91"/>
      <c r="N8" s="90"/>
      <c r="O8" s="91"/>
      <c r="P8" s="90"/>
      <c r="Q8" s="91"/>
      <c r="R8" s="90"/>
      <c r="S8" s="91"/>
      <c r="T8" s="90"/>
      <c r="U8" s="91"/>
      <c r="V8" s="90"/>
      <c r="W8" s="92"/>
      <c r="Y8" s="112"/>
      <c r="Z8" s="81"/>
    </row>
    <row r="9" spans="2:36" ht="21" customHeight="1" x14ac:dyDescent="0.45">
      <c r="B9" s="88" t="s">
        <v>29</v>
      </c>
      <c r="C9" s="93"/>
      <c r="D9" s="94"/>
      <c r="E9" s="93"/>
      <c r="F9" s="94"/>
      <c r="G9" s="93"/>
      <c r="H9" s="94"/>
      <c r="I9" s="93"/>
      <c r="J9" s="94"/>
      <c r="K9" s="93"/>
      <c r="L9" s="94"/>
      <c r="M9" s="93"/>
      <c r="N9" s="94"/>
      <c r="O9" s="93"/>
      <c r="P9" s="94"/>
      <c r="Q9" s="93"/>
      <c r="R9" s="94"/>
      <c r="S9" s="93"/>
      <c r="T9" s="94"/>
      <c r="U9" s="93"/>
      <c r="V9" s="94"/>
      <c r="W9" s="95"/>
      <c r="Y9" s="113"/>
      <c r="Z9" s="96"/>
    </row>
    <row r="10" spans="2:36" ht="21" customHeight="1" x14ac:dyDescent="0.45">
      <c r="B10" s="88"/>
      <c r="C10" s="93"/>
      <c r="D10" s="94"/>
      <c r="E10" s="93"/>
      <c r="F10" s="94"/>
      <c r="G10" s="93"/>
      <c r="H10" s="94"/>
      <c r="I10" s="93"/>
      <c r="J10" s="94"/>
      <c r="K10" s="93"/>
      <c r="L10" s="94"/>
      <c r="M10" s="93"/>
      <c r="N10" s="94"/>
      <c r="O10" s="93"/>
      <c r="P10" s="94"/>
      <c r="Q10" s="93"/>
      <c r="R10" s="94"/>
      <c r="S10" s="93"/>
      <c r="T10" s="94"/>
      <c r="U10" s="93"/>
      <c r="V10" s="94"/>
      <c r="W10" s="95"/>
      <c r="Y10" s="113"/>
      <c r="Z10" s="96"/>
    </row>
    <row r="11" spans="2:36" ht="21" customHeight="1" x14ac:dyDescent="0.45">
      <c r="B11" s="88"/>
      <c r="C11" s="93"/>
      <c r="D11" s="94"/>
      <c r="E11" s="97"/>
      <c r="F11" s="94"/>
      <c r="G11" s="97"/>
      <c r="H11" s="94"/>
      <c r="I11" s="97"/>
      <c r="J11" s="94"/>
      <c r="K11" s="97"/>
      <c r="L11" s="94"/>
      <c r="M11" s="97"/>
      <c r="N11" s="94"/>
      <c r="O11" s="97"/>
      <c r="P11" s="94"/>
      <c r="Q11" s="97"/>
      <c r="R11" s="94"/>
      <c r="S11" s="97"/>
      <c r="T11" s="94"/>
      <c r="U11" s="97"/>
      <c r="V11" s="94"/>
      <c r="W11" s="95"/>
      <c r="Y11" s="112"/>
      <c r="Z11" s="98"/>
    </row>
    <row r="12" spans="2:36" ht="21" customHeight="1" x14ac:dyDescent="0.45">
      <c r="B12" s="99" t="s">
        <v>0</v>
      </c>
      <c r="C12" s="93"/>
      <c r="D12" s="94"/>
      <c r="E12" s="93"/>
      <c r="F12" s="94"/>
      <c r="G12" s="93"/>
      <c r="H12" s="94"/>
      <c r="I12" s="93"/>
      <c r="J12" s="94"/>
      <c r="K12" s="93"/>
      <c r="L12" s="94"/>
      <c r="M12" s="93"/>
      <c r="N12" s="94"/>
      <c r="O12" s="93"/>
      <c r="P12" s="94"/>
      <c r="Q12" s="93"/>
      <c r="R12" s="94"/>
      <c r="S12" s="93"/>
      <c r="T12" s="94"/>
      <c r="U12" s="93"/>
      <c r="V12" s="94"/>
      <c r="W12" s="95"/>
      <c r="Y12" s="112"/>
      <c r="Z12" s="81"/>
    </row>
    <row r="13" spans="2:36" ht="21" customHeight="1" x14ac:dyDescent="0.45">
      <c r="B13" s="99" t="s">
        <v>30</v>
      </c>
      <c r="C13" s="93"/>
      <c r="D13" s="94"/>
      <c r="E13" s="93"/>
      <c r="F13" s="94"/>
      <c r="G13" s="93"/>
      <c r="H13" s="94"/>
      <c r="I13" s="93"/>
      <c r="J13" s="94"/>
      <c r="K13" s="93"/>
      <c r="L13" s="94"/>
      <c r="M13" s="93"/>
      <c r="N13" s="94"/>
      <c r="O13" s="93"/>
      <c r="P13" s="94"/>
      <c r="Q13" s="93"/>
      <c r="R13" s="94"/>
      <c r="S13" s="93"/>
      <c r="T13" s="94"/>
      <c r="U13" s="93"/>
      <c r="V13" s="94"/>
      <c r="W13" s="95"/>
      <c r="Y13" s="112"/>
      <c r="Z13" s="81"/>
      <c r="AG13" s="100"/>
      <c r="AH13" s="100"/>
      <c r="AI13" s="100"/>
      <c r="AJ13" s="100"/>
    </row>
    <row r="14" spans="2:36" ht="21" customHeight="1" x14ac:dyDescent="0.45">
      <c r="B14" s="99"/>
      <c r="C14" s="93"/>
      <c r="D14" s="94"/>
      <c r="E14" s="93"/>
      <c r="F14" s="94"/>
      <c r="G14" s="93"/>
      <c r="H14" s="94"/>
      <c r="I14" s="93"/>
      <c r="J14" s="94"/>
      <c r="K14" s="93"/>
      <c r="L14" s="94"/>
      <c r="M14" s="93"/>
      <c r="N14" s="94"/>
      <c r="O14" s="93"/>
      <c r="P14" s="94"/>
      <c r="Q14" s="93"/>
      <c r="R14" s="94"/>
      <c r="S14" s="93"/>
      <c r="T14" s="94"/>
      <c r="U14" s="93"/>
      <c r="V14" s="94"/>
      <c r="W14" s="95"/>
      <c r="Y14" s="112"/>
      <c r="Z14" s="81"/>
      <c r="AG14" s="100"/>
      <c r="AH14" s="100"/>
      <c r="AI14" s="100"/>
      <c r="AJ14" s="100"/>
    </row>
    <row r="15" spans="2:36" ht="21" customHeight="1" x14ac:dyDescent="0.45">
      <c r="B15" s="99"/>
      <c r="C15" s="93"/>
      <c r="D15" s="94"/>
      <c r="E15" s="93"/>
      <c r="F15" s="94"/>
      <c r="G15" s="93"/>
      <c r="H15" s="94"/>
      <c r="I15" s="93"/>
      <c r="J15" s="94"/>
      <c r="K15" s="93"/>
      <c r="L15" s="94"/>
      <c r="M15" s="93"/>
      <c r="N15" s="94"/>
      <c r="O15" s="93"/>
      <c r="P15" s="94"/>
      <c r="Q15" s="93"/>
      <c r="R15" s="94"/>
      <c r="S15" s="93"/>
      <c r="T15" s="94"/>
      <c r="U15" s="93"/>
      <c r="V15" s="94"/>
      <c r="W15" s="95"/>
      <c r="Y15" s="112"/>
      <c r="Z15" s="81"/>
      <c r="AG15" s="100"/>
      <c r="AH15" s="100"/>
      <c r="AI15" s="100"/>
      <c r="AJ15" s="100"/>
    </row>
    <row r="16" spans="2:36" ht="21" customHeight="1" x14ac:dyDescent="0.45">
      <c r="B16" s="99"/>
      <c r="C16" s="93"/>
      <c r="D16" s="94"/>
      <c r="E16" s="93"/>
      <c r="F16" s="94"/>
      <c r="G16" s="93"/>
      <c r="H16" s="94"/>
      <c r="I16" s="93"/>
      <c r="J16" s="94"/>
      <c r="K16" s="93"/>
      <c r="L16" s="94"/>
      <c r="M16" s="93"/>
      <c r="N16" s="94"/>
      <c r="O16" s="93"/>
      <c r="P16" s="94"/>
      <c r="Q16" s="93"/>
      <c r="R16" s="94"/>
      <c r="S16" s="93"/>
      <c r="T16" s="94"/>
      <c r="U16" s="93"/>
      <c r="V16" s="94"/>
      <c r="W16" s="95"/>
      <c r="Y16" s="112"/>
      <c r="Z16" s="81"/>
      <c r="AG16" s="100"/>
      <c r="AH16" s="100"/>
      <c r="AI16" s="100"/>
      <c r="AJ16" s="100"/>
    </row>
    <row r="17" spans="2:36" ht="21" customHeight="1" x14ac:dyDescent="0.45">
      <c r="B17" s="99"/>
      <c r="C17" s="93"/>
      <c r="D17" s="94"/>
      <c r="E17" s="93"/>
      <c r="F17" s="94"/>
      <c r="G17" s="93"/>
      <c r="H17" s="94"/>
      <c r="I17" s="93"/>
      <c r="J17" s="94"/>
      <c r="K17" s="93"/>
      <c r="L17" s="94"/>
      <c r="M17" s="93"/>
      <c r="N17" s="94"/>
      <c r="O17" s="93"/>
      <c r="P17" s="94"/>
      <c r="Q17" s="93"/>
      <c r="R17" s="94"/>
      <c r="S17" s="93"/>
      <c r="T17" s="94"/>
      <c r="U17" s="93"/>
      <c r="V17" s="94"/>
      <c r="W17" s="95"/>
      <c r="Y17" s="112"/>
      <c r="Z17" s="81"/>
      <c r="AG17" s="100"/>
      <c r="AH17" s="100"/>
      <c r="AI17" s="100"/>
      <c r="AJ17" s="100"/>
    </row>
    <row r="18" spans="2:36" ht="21" customHeight="1" x14ac:dyDescent="0.45">
      <c r="B18" s="88" t="s">
        <v>0</v>
      </c>
      <c r="C18" s="101"/>
      <c r="D18" s="102"/>
      <c r="E18" s="101"/>
      <c r="F18" s="102"/>
      <c r="G18" s="101"/>
      <c r="H18" s="102"/>
      <c r="I18" s="101"/>
      <c r="J18" s="102"/>
      <c r="K18" s="101"/>
      <c r="L18" s="102"/>
      <c r="M18" s="101"/>
      <c r="N18" s="102"/>
      <c r="O18" s="101"/>
      <c r="P18" s="102"/>
      <c r="Q18" s="101"/>
      <c r="R18" s="102"/>
      <c r="S18" s="101"/>
      <c r="T18" s="102"/>
      <c r="U18" s="101"/>
      <c r="V18" s="102"/>
      <c r="W18" s="95"/>
      <c r="Y18" s="112"/>
      <c r="Z18" s="81"/>
    </row>
    <row r="19" spans="2:36" ht="21" customHeight="1" x14ac:dyDescent="0.45">
      <c r="B19" s="88" t="s">
        <v>31</v>
      </c>
      <c r="C19" s="101"/>
      <c r="D19" s="102"/>
      <c r="E19" s="101"/>
      <c r="F19" s="102"/>
      <c r="G19" s="101"/>
      <c r="H19" s="102"/>
      <c r="I19" s="101"/>
      <c r="J19" s="102"/>
      <c r="K19" s="101"/>
      <c r="L19" s="102"/>
      <c r="M19" s="101"/>
      <c r="N19" s="102"/>
      <c r="O19" s="101"/>
      <c r="P19" s="102"/>
      <c r="Q19" s="101"/>
      <c r="R19" s="102"/>
      <c r="S19" s="101"/>
      <c r="T19" s="102"/>
      <c r="U19" s="101"/>
      <c r="V19" s="102"/>
      <c r="W19" s="95"/>
      <c r="Y19" s="112"/>
      <c r="Z19" s="81"/>
    </row>
    <row r="20" spans="2:36" ht="21" customHeight="1" x14ac:dyDescent="0.45">
      <c r="B20" s="88"/>
      <c r="C20" s="101"/>
      <c r="D20" s="102"/>
      <c r="E20" s="101"/>
      <c r="F20" s="102"/>
      <c r="G20" s="101"/>
      <c r="H20" s="102"/>
      <c r="I20" s="101"/>
      <c r="J20" s="102"/>
      <c r="K20" s="101"/>
      <c r="L20" s="102"/>
      <c r="M20" s="101"/>
      <c r="N20" s="102"/>
      <c r="O20" s="101"/>
      <c r="P20" s="102"/>
      <c r="Q20" s="101"/>
      <c r="R20" s="102"/>
      <c r="S20" s="101"/>
      <c r="T20" s="102"/>
      <c r="U20" s="101"/>
      <c r="V20" s="102"/>
      <c r="W20" s="95"/>
      <c r="Y20" s="112"/>
      <c r="Z20" s="81"/>
    </row>
    <row r="21" spans="2:36" ht="21" customHeight="1" x14ac:dyDescent="0.45">
      <c r="B21" s="103"/>
      <c r="C21" s="101"/>
      <c r="D21" s="102"/>
      <c r="E21" s="101"/>
      <c r="F21" s="102"/>
      <c r="G21" s="101"/>
      <c r="H21" s="102"/>
      <c r="I21" s="101"/>
      <c r="J21" s="102"/>
      <c r="K21" s="101"/>
      <c r="L21" s="102"/>
      <c r="M21" s="101"/>
      <c r="N21" s="102"/>
      <c r="O21" s="101"/>
      <c r="P21" s="102"/>
      <c r="Q21" s="101"/>
      <c r="R21" s="102"/>
      <c r="S21" s="101"/>
      <c r="T21" s="102"/>
      <c r="U21" s="101"/>
      <c r="V21" s="102"/>
      <c r="W21" s="95"/>
      <c r="Y21" s="112"/>
      <c r="Z21" s="81"/>
    </row>
    <row r="22" spans="2:36" ht="13.9" x14ac:dyDescent="0.35">
      <c r="B22" s="103"/>
      <c r="C22" s="101"/>
      <c r="D22" s="102"/>
      <c r="E22" s="101"/>
      <c r="F22" s="102"/>
      <c r="G22" s="101"/>
      <c r="H22" s="102"/>
      <c r="I22" s="101"/>
      <c r="J22" s="102"/>
      <c r="K22" s="101"/>
      <c r="L22" s="102"/>
      <c r="M22" s="101"/>
      <c r="N22" s="102"/>
      <c r="O22" s="101"/>
      <c r="P22" s="102"/>
      <c r="Q22" s="101"/>
      <c r="R22" s="102"/>
      <c r="S22" s="101"/>
      <c r="T22" s="102"/>
      <c r="U22" s="101"/>
      <c r="V22" s="102"/>
      <c r="W22" s="95"/>
    </row>
    <row r="23" spans="2:36" ht="13.9" x14ac:dyDescent="0.35">
      <c r="B23" s="103"/>
      <c r="C23" s="101"/>
      <c r="D23" s="102"/>
      <c r="E23" s="101"/>
      <c r="F23" s="102"/>
      <c r="G23" s="101"/>
      <c r="H23" s="102"/>
      <c r="I23" s="101"/>
      <c r="J23" s="102"/>
      <c r="K23" s="101"/>
      <c r="L23" s="102"/>
      <c r="M23" s="101"/>
      <c r="N23" s="102"/>
      <c r="O23" s="101"/>
      <c r="P23" s="102"/>
      <c r="Q23" s="101"/>
      <c r="R23" s="102"/>
      <c r="S23" s="101"/>
      <c r="T23" s="102"/>
      <c r="U23" s="101"/>
      <c r="V23" s="102"/>
      <c r="W23" s="95"/>
    </row>
    <row r="24" spans="2:36" ht="13.9" x14ac:dyDescent="0.35">
      <c r="B24" s="103"/>
      <c r="C24" s="101"/>
      <c r="D24" s="102"/>
      <c r="E24" s="101"/>
      <c r="F24" s="102"/>
      <c r="G24" s="101"/>
      <c r="H24" s="102"/>
      <c r="I24" s="101"/>
      <c r="J24" s="102"/>
      <c r="K24" s="101"/>
      <c r="L24" s="102"/>
      <c r="M24" s="101"/>
      <c r="N24" s="102"/>
      <c r="O24" s="101"/>
      <c r="P24" s="102"/>
      <c r="Q24" s="101"/>
      <c r="R24" s="102"/>
      <c r="S24" s="101"/>
      <c r="T24" s="102"/>
      <c r="U24" s="101"/>
      <c r="V24" s="102"/>
      <c r="W24" s="95"/>
    </row>
    <row r="25" spans="2:36" ht="13.9" x14ac:dyDescent="0.35">
      <c r="B25" s="103"/>
      <c r="C25" s="101"/>
      <c r="D25" s="102"/>
      <c r="E25" s="101"/>
      <c r="F25" s="102"/>
      <c r="G25" s="101"/>
      <c r="H25" s="102"/>
      <c r="I25" s="101"/>
      <c r="J25" s="102"/>
      <c r="K25" s="101"/>
      <c r="L25" s="102"/>
      <c r="M25" s="101"/>
      <c r="N25" s="102"/>
      <c r="O25" s="101"/>
      <c r="P25" s="102"/>
      <c r="Q25" s="101"/>
      <c r="R25" s="102"/>
      <c r="S25" s="101"/>
      <c r="T25" s="102"/>
      <c r="U25" s="101"/>
      <c r="V25" s="102"/>
      <c r="W25" s="95"/>
    </row>
    <row r="26" spans="2:36" ht="14.25" thickBot="1" x14ac:dyDescent="0.4">
      <c r="B26" s="104"/>
      <c r="C26" s="105"/>
      <c r="D26" s="106"/>
      <c r="E26" s="105"/>
      <c r="F26" s="106"/>
      <c r="G26" s="105"/>
      <c r="H26" s="106"/>
      <c r="I26" s="105"/>
      <c r="J26" s="106"/>
      <c r="K26" s="105"/>
      <c r="L26" s="106"/>
      <c r="M26" s="105"/>
      <c r="N26" s="106"/>
      <c r="O26" s="105"/>
      <c r="P26" s="106"/>
      <c r="Q26" s="105"/>
      <c r="R26" s="106"/>
      <c r="S26" s="105"/>
      <c r="T26" s="106"/>
      <c r="U26" s="105"/>
      <c r="V26" s="106"/>
      <c r="W26" s="107"/>
    </row>
    <row r="27" spans="2:36" ht="13.9" x14ac:dyDescent="0.35">
      <c r="B27" s="99" t="s">
        <v>0</v>
      </c>
      <c r="C27" s="93"/>
      <c r="D27" s="94"/>
      <c r="E27" s="93"/>
      <c r="F27" s="94"/>
      <c r="G27" s="93"/>
      <c r="H27" s="94"/>
      <c r="I27" s="93"/>
      <c r="J27" s="94"/>
      <c r="K27" s="93"/>
      <c r="L27" s="94"/>
      <c r="M27" s="93"/>
      <c r="N27" s="94"/>
      <c r="O27" s="93"/>
      <c r="P27" s="94"/>
      <c r="Q27" s="93"/>
      <c r="R27" s="94"/>
      <c r="S27" s="93"/>
      <c r="T27" s="94"/>
      <c r="U27" s="93"/>
      <c r="V27" s="94"/>
      <c r="W27" s="95"/>
    </row>
    <row r="28" spans="2:36" ht="13.9" x14ac:dyDescent="0.35">
      <c r="B28" s="99" t="s">
        <v>33</v>
      </c>
      <c r="C28" s="93"/>
      <c r="D28" s="94"/>
      <c r="E28" s="93"/>
      <c r="F28" s="94"/>
      <c r="G28" s="93"/>
      <c r="H28" s="94"/>
      <c r="I28" s="93"/>
      <c r="J28" s="94"/>
      <c r="K28" s="93"/>
      <c r="L28" s="94"/>
      <c r="M28" s="93"/>
      <c r="N28" s="94"/>
      <c r="O28" s="93"/>
      <c r="P28" s="94"/>
      <c r="Q28" s="93"/>
      <c r="R28" s="94"/>
      <c r="S28" s="93"/>
      <c r="T28" s="94"/>
      <c r="U28" s="93"/>
      <c r="V28" s="94"/>
      <c r="W28" s="95"/>
    </row>
    <row r="29" spans="2:36" ht="13.9" x14ac:dyDescent="0.35">
      <c r="B29" s="99"/>
      <c r="C29" s="93"/>
      <c r="D29" s="94"/>
      <c r="E29" s="93"/>
      <c r="F29" s="94"/>
      <c r="G29" s="93"/>
      <c r="H29" s="94"/>
      <c r="I29" s="93"/>
      <c r="J29" s="94"/>
      <c r="K29" s="93"/>
      <c r="L29" s="94"/>
      <c r="M29" s="93"/>
      <c r="N29" s="94"/>
      <c r="O29" s="93"/>
      <c r="P29" s="94"/>
      <c r="Q29" s="93"/>
      <c r="R29" s="94"/>
      <c r="S29" s="93"/>
      <c r="T29" s="94"/>
      <c r="U29" s="93"/>
      <c r="V29" s="94"/>
      <c r="W29" s="95"/>
    </row>
    <row r="30" spans="2:36" ht="13.9" x14ac:dyDescent="0.35">
      <c r="B30" s="99"/>
      <c r="C30" s="93"/>
      <c r="D30" s="94"/>
      <c r="E30" s="93"/>
      <c r="F30" s="94"/>
      <c r="G30" s="93"/>
      <c r="H30" s="94"/>
      <c r="I30" s="93"/>
      <c r="J30" s="94"/>
      <c r="K30" s="93"/>
      <c r="L30" s="94"/>
      <c r="M30" s="93"/>
      <c r="N30" s="94"/>
      <c r="O30" s="93"/>
      <c r="P30" s="94"/>
      <c r="Q30" s="93"/>
      <c r="R30" s="94"/>
      <c r="S30" s="93"/>
      <c r="T30" s="94"/>
      <c r="U30" s="93"/>
      <c r="V30" s="94"/>
      <c r="W30" s="95"/>
    </row>
    <row r="31" spans="2:36" ht="13.9" x14ac:dyDescent="0.35">
      <c r="B31" s="99"/>
      <c r="C31" s="93"/>
      <c r="D31" s="94"/>
      <c r="E31" s="93"/>
      <c r="F31" s="94"/>
      <c r="G31" s="93"/>
      <c r="H31" s="94"/>
      <c r="I31" s="93"/>
      <c r="J31" s="94"/>
      <c r="K31" s="93"/>
      <c r="L31" s="94"/>
      <c r="M31" s="93"/>
      <c r="N31" s="94"/>
      <c r="O31" s="93"/>
      <c r="P31" s="94"/>
      <c r="Q31" s="93"/>
      <c r="R31" s="94"/>
      <c r="S31" s="93"/>
      <c r="T31" s="94"/>
      <c r="U31" s="93"/>
      <c r="V31" s="94"/>
      <c r="W31" s="95"/>
    </row>
    <row r="32" spans="2:36" ht="13.9" x14ac:dyDescent="0.35">
      <c r="B32" s="99"/>
      <c r="C32" s="93"/>
      <c r="D32" s="94"/>
      <c r="E32" s="93"/>
      <c r="F32" s="94"/>
      <c r="G32" s="93"/>
      <c r="H32" s="94"/>
      <c r="I32" s="93"/>
      <c r="J32" s="94"/>
      <c r="K32" s="93"/>
      <c r="L32" s="94"/>
      <c r="M32" s="93"/>
      <c r="N32" s="94"/>
      <c r="O32" s="93"/>
      <c r="P32" s="94"/>
      <c r="Q32" s="93"/>
      <c r="R32" s="94"/>
      <c r="S32" s="93"/>
      <c r="T32" s="94"/>
      <c r="U32" s="93"/>
      <c r="V32" s="94"/>
      <c r="W32" s="95"/>
    </row>
    <row r="33" spans="2:23" ht="13.9" x14ac:dyDescent="0.35">
      <c r="B33" s="88" t="s">
        <v>0</v>
      </c>
      <c r="C33" s="101"/>
      <c r="D33" s="102"/>
      <c r="E33" s="101"/>
      <c r="F33" s="102"/>
      <c r="G33" s="101"/>
      <c r="H33" s="102"/>
      <c r="I33" s="101"/>
      <c r="J33" s="102"/>
      <c r="K33" s="101"/>
      <c r="L33" s="102"/>
      <c r="M33" s="101"/>
      <c r="N33" s="102"/>
      <c r="O33" s="101"/>
      <c r="P33" s="102"/>
      <c r="Q33" s="101"/>
      <c r="R33" s="102"/>
      <c r="S33" s="101"/>
      <c r="T33" s="102"/>
      <c r="U33" s="101"/>
      <c r="V33" s="102"/>
      <c r="W33" s="95"/>
    </row>
    <row r="34" spans="2:23" ht="13.9" x14ac:dyDescent="0.35">
      <c r="B34" s="88" t="s">
        <v>34</v>
      </c>
      <c r="C34" s="101"/>
      <c r="D34" s="102"/>
      <c r="E34" s="101"/>
      <c r="F34" s="102"/>
      <c r="G34" s="101"/>
      <c r="H34" s="102"/>
      <c r="I34" s="101"/>
      <c r="J34" s="102"/>
      <c r="K34" s="101"/>
      <c r="L34" s="102"/>
      <c r="M34" s="101"/>
      <c r="N34" s="102"/>
      <c r="O34" s="101"/>
      <c r="P34" s="102"/>
      <c r="Q34" s="101"/>
      <c r="R34" s="102"/>
      <c r="S34" s="101"/>
      <c r="T34" s="102"/>
      <c r="U34" s="101"/>
      <c r="V34" s="102"/>
      <c r="W34" s="95"/>
    </row>
    <row r="35" spans="2:23" ht="13.9" x14ac:dyDescent="0.35">
      <c r="B35" s="88"/>
      <c r="C35" s="101"/>
      <c r="D35" s="102"/>
      <c r="E35" s="101"/>
      <c r="F35" s="102"/>
      <c r="G35" s="101"/>
      <c r="H35" s="102"/>
      <c r="I35" s="101"/>
      <c r="J35" s="102"/>
      <c r="K35" s="101"/>
      <c r="L35" s="102"/>
      <c r="M35" s="101"/>
      <c r="N35" s="102"/>
      <c r="O35" s="101"/>
      <c r="P35" s="102"/>
      <c r="Q35" s="101"/>
      <c r="R35" s="102"/>
      <c r="S35" s="101"/>
      <c r="T35" s="102"/>
      <c r="U35" s="101"/>
      <c r="V35" s="102"/>
      <c r="W35" s="95"/>
    </row>
    <row r="36" spans="2:23" ht="13.9" x14ac:dyDescent="0.35">
      <c r="B36" s="103"/>
      <c r="C36" s="101"/>
      <c r="D36" s="102"/>
      <c r="E36" s="101"/>
      <c r="F36" s="102"/>
      <c r="G36" s="101"/>
      <c r="H36" s="102"/>
      <c r="I36" s="101"/>
      <c r="J36" s="102"/>
      <c r="K36" s="101"/>
      <c r="L36" s="102"/>
      <c r="M36" s="101"/>
      <c r="N36" s="102"/>
      <c r="O36" s="101"/>
      <c r="P36" s="102"/>
      <c r="Q36" s="101"/>
      <c r="R36" s="102"/>
      <c r="S36" s="101"/>
      <c r="T36" s="102"/>
      <c r="U36" s="101"/>
      <c r="V36" s="102"/>
      <c r="W36" s="95"/>
    </row>
    <row r="37" spans="2:23" ht="13.9" x14ac:dyDescent="0.35">
      <c r="B37" s="103"/>
      <c r="C37" s="101"/>
      <c r="D37" s="102"/>
      <c r="E37" s="101"/>
      <c r="F37" s="102"/>
      <c r="G37" s="101"/>
      <c r="H37" s="102"/>
      <c r="I37" s="101"/>
      <c r="J37" s="102"/>
      <c r="K37" s="101"/>
      <c r="L37" s="102"/>
      <c r="M37" s="101"/>
      <c r="N37" s="102"/>
      <c r="O37" s="101"/>
      <c r="P37" s="102"/>
      <c r="Q37" s="101"/>
      <c r="R37" s="102"/>
      <c r="S37" s="101"/>
      <c r="T37" s="102"/>
      <c r="U37" s="101"/>
      <c r="V37" s="102"/>
      <c r="W37" s="95"/>
    </row>
    <row r="38" spans="2:23" ht="13.9" x14ac:dyDescent="0.35">
      <c r="B38" s="103"/>
      <c r="C38" s="101"/>
      <c r="D38" s="102"/>
      <c r="E38" s="101"/>
      <c r="F38" s="102"/>
      <c r="G38" s="101"/>
      <c r="H38" s="102"/>
      <c r="I38" s="101"/>
      <c r="J38" s="102"/>
      <c r="K38" s="101"/>
      <c r="L38" s="102"/>
      <c r="M38" s="101"/>
      <c r="N38" s="102"/>
      <c r="O38" s="101"/>
      <c r="P38" s="102"/>
      <c r="Q38" s="101"/>
      <c r="R38" s="102"/>
      <c r="S38" s="101"/>
      <c r="T38" s="102"/>
      <c r="U38" s="101"/>
      <c r="V38" s="102"/>
      <c r="W38" s="95"/>
    </row>
    <row r="39" spans="2:23" ht="13.9" x14ac:dyDescent="0.35">
      <c r="B39" s="103"/>
      <c r="C39" s="101"/>
      <c r="D39" s="102"/>
      <c r="E39" s="101"/>
      <c r="F39" s="102"/>
      <c r="G39" s="101"/>
      <c r="H39" s="102"/>
      <c r="I39" s="101"/>
      <c r="J39" s="102"/>
      <c r="K39" s="101"/>
      <c r="L39" s="102"/>
      <c r="M39" s="101"/>
      <c r="N39" s="102"/>
      <c r="O39" s="101"/>
      <c r="P39" s="102"/>
      <c r="Q39" s="101"/>
      <c r="R39" s="102"/>
      <c r="S39" s="101"/>
      <c r="T39" s="102"/>
      <c r="U39" s="101"/>
      <c r="V39" s="102"/>
      <c r="W39" s="95"/>
    </row>
    <row r="40" spans="2:23" ht="13.9" x14ac:dyDescent="0.35">
      <c r="B40" s="103"/>
      <c r="C40" s="101"/>
      <c r="D40" s="102"/>
      <c r="E40" s="101"/>
      <c r="F40" s="102"/>
      <c r="G40" s="101"/>
      <c r="H40" s="102"/>
      <c r="I40" s="101"/>
      <c r="J40" s="102"/>
      <c r="K40" s="101"/>
      <c r="L40" s="102"/>
      <c r="M40" s="101"/>
      <c r="N40" s="102"/>
      <c r="O40" s="101"/>
      <c r="P40" s="102"/>
      <c r="Q40" s="101"/>
      <c r="R40" s="102"/>
      <c r="S40" s="101"/>
      <c r="T40" s="102"/>
      <c r="U40" s="101"/>
      <c r="V40" s="102"/>
      <c r="W40" s="95"/>
    </row>
    <row r="41" spans="2:23" ht="14.25" thickBot="1" x14ac:dyDescent="0.4">
      <c r="B41" s="104"/>
      <c r="C41" s="105"/>
      <c r="D41" s="106"/>
      <c r="E41" s="105"/>
      <c r="F41" s="106"/>
      <c r="G41" s="105"/>
      <c r="H41" s="106"/>
      <c r="I41" s="105"/>
      <c r="J41" s="106"/>
      <c r="K41" s="105"/>
      <c r="L41" s="106"/>
      <c r="M41" s="105"/>
      <c r="N41" s="106"/>
      <c r="O41" s="105"/>
      <c r="P41" s="106"/>
      <c r="Q41" s="105"/>
      <c r="R41" s="106"/>
      <c r="S41" s="105"/>
      <c r="T41" s="106"/>
      <c r="U41" s="105"/>
      <c r="V41" s="106"/>
      <c r="W41" s="107"/>
    </row>
  </sheetData>
  <mergeCells count="2">
    <mergeCell ref="E3:H3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Tasks Schedule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phan</dc:creator>
  <cp:lastModifiedBy>vinh phan</cp:lastModifiedBy>
  <dcterms:created xsi:type="dcterms:W3CDTF">2017-08-30T03:02:06Z</dcterms:created>
  <dcterms:modified xsi:type="dcterms:W3CDTF">2017-08-31T11:42:54Z</dcterms:modified>
</cp:coreProperties>
</file>